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<sst xmlns="http://schemas.openxmlformats.org/spreadsheetml/2006/main" count="86" uniqueCount="70">
  <si>
    <t>СОГЛАСОВАНО:</t>
  </si>
  <si>
    <t>Совет дома</t>
  </si>
  <si>
    <t>Исп.директор ООО "Управдом"</t>
  </si>
  <si>
    <t>_____________________ /_____________________ кв._____/</t>
  </si>
  <si>
    <t>_______________ А.О.Панченко</t>
  </si>
  <si>
    <t>"______ " ______________ 2016г.</t>
  </si>
  <si>
    <t>План на 2016 год</t>
  </si>
  <si>
    <t>работ по содержанию общего имущества жилого дома</t>
  </si>
  <si>
    <r>
      <t>по адресу: пер.Карский, 4</t>
    </r>
    <r>
      <rPr>
        <b/>
        <sz val="10"/>
        <rFont val="Arial"/>
        <family val="2"/>
      </rPr>
      <t xml:space="preserve">. </t>
    </r>
  </si>
  <si>
    <t>Содержание общего имущества, руб.</t>
  </si>
  <si>
    <t>Остаток на 01.01.2016г.</t>
  </si>
  <si>
    <t>Сумма годовых начислений на тех.обслуживание помещений общего имущества</t>
  </si>
  <si>
    <t>Сумма годовых начислений на обслуживание приборов учета тепловой энергии</t>
  </si>
  <si>
    <t>Сумма годовых начислений на обслуживание приборов учета ГВС</t>
  </si>
  <si>
    <t>Сумма годовых начислений на  содержание и обслуживание лифтового хозяйства</t>
  </si>
  <si>
    <t>Сумма годовых начислений на  вывоз мусора</t>
  </si>
  <si>
    <t>Управление домом 13%</t>
  </si>
  <si>
    <t>Сумма на выполнение работ</t>
  </si>
  <si>
    <t>Тариф по тех.обслуживанию помещений общего пользования</t>
  </si>
  <si>
    <t>Тариф по обслуживанию приборов учета тепловой энергии</t>
  </si>
  <si>
    <t xml:space="preserve"> </t>
  </si>
  <si>
    <t>Тариф по обслуживанию приборов учета ГВС</t>
  </si>
  <si>
    <t>Тариф по содержанию и обслуживанию лифтового хозяйства</t>
  </si>
  <si>
    <t>Тариф по вывозу мусора</t>
  </si>
  <si>
    <t>Итого, тариф на содержание</t>
  </si>
  <si>
    <t>Наименование работ</t>
  </si>
  <si>
    <t>Ед.изм.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</si>
  <si>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</si>
  <si>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</si>
  <si>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</si>
  <si>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</si>
  <si>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</si>
  <si>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</si>
  <si>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</si>
  <si>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</si>
  <si>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</si>
  <si>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 Обслуживание конструктивных элементов</t>
  </si>
  <si>
    <t>м2 общей площади</t>
  </si>
  <si>
    <t>1.1.1. Содержание конструктивных элементов( устранение мелких неисправностей, очистка кровли от мусора и снега, прочистка вентиляционных каналов и т.д.)</t>
  </si>
  <si>
    <t>по факту</t>
  </si>
  <si>
    <t>1.2 Обслуживание электрооборудования</t>
  </si>
  <si>
    <t>1.3 Обслуживание инженерного оборудования</t>
  </si>
  <si>
    <t>1.3.1. Осмотр общедомовых устройств, находящихся внутри жилых помещений собственников.</t>
  </si>
  <si>
    <t>1.4 Аварийное обслуживание</t>
  </si>
  <si>
    <t>1.5 Материалы на мелкий ремонт и аварийное обслуживание</t>
  </si>
  <si>
    <t>1.6 Уборка придомовой территории</t>
  </si>
  <si>
    <t>1.7 Уборка лестничных клеток</t>
  </si>
  <si>
    <t>1.7.1. Генеральная уборка (один раз в год, согласно графика)</t>
  </si>
  <si>
    <t>5% от уборки лестн.клеток</t>
  </si>
  <si>
    <t>1.8 Уборка лифтов</t>
  </si>
  <si>
    <t>шт</t>
  </si>
  <si>
    <t>1.9 Дополнительные работы по благоустройству (заказ спецтехники, уход за зелеными насаждениями и т.д.)</t>
  </si>
  <si>
    <t>1.10 Дератизация</t>
  </si>
  <si>
    <t>м2 подвала</t>
  </si>
  <si>
    <t>1.10.1. Дезинсекция</t>
  </si>
  <si>
    <t xml:space="preserve">2. Обслуживание приборов учета </t>
  </si>
  <si>
    <t>2.1 Обслуживание приборов учета тепловой энергии</t>
  </si>
  <si>
    <t>2.2 Обслуживание приборов учета ГВС</t>
  </si>
  <si>
    <t>2.3 Регулировка параметров с/о(автомат.или ручн.)</t>
  </si>
  <si>
    <t>3. Обслуживание лифтового хозяйства</t>
  </si>
  <si>
    <t>3.1 Обслуживание лифтового хозяйства</t>
  </si>
  <si>
    <t>4. Вывоз мусора</t>
  </si>
  <si>
    <t>4.1  Вывоз ТБО</t>
  </si>
  <si>
    <t>4.2 Вывоз КГО</t>
  </si>
  <si>
    <t>5. Прочее:</t>
  </si>
  <si>
    <t>5.1 Комиссия за прием платеж. (3% от опл. за все услуги)</t>
  </si>
  <si>
    <t>5.2 Обязательное страхование гражданской ответственности владельца опасных объектов - лифтов</t>
  </si>
  <si>
    <t>Итого:</t>
  </si>
  <si>
    <t>ВСЕГО:</t>
  </si>
  <si>
    <t>Переходящий остаток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</si>
</sst>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quotePrefix="1">
      <alignment horizontal="left"/>
    </xf>
    <xf numFmtId="0" fontId="1" fillId="0" borderId="0" xfId="0" applyFont="1" applyFill="1" applyAlignment="1">
      <alignment/>
    </xf>
    <xf numFmtId="0" fontId="2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0" fontId="2" fillId="0" borderId="0" xfId="0" applyFont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1" xfId="0" applyFont="1" applyFill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0" fontId="0" fillId="0" borderId="2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2" fontId="5" fillId="0" borderId="3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 horizontal="left"/>
    </xf>
    <xf numFmtId="2" fontId="0" fillId="3" borderId="1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wrapText="1"/>
    </xf>
    <xf numFmtId="0" fontId="0" fillId="3" borderId="8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 wrapText="1"/>
    </xf>
    <xf numFmtId="180" fontId="0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left"/>
    </xf>
    <xf numFmtId="180" fontId="0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6" fontId="4" fillId="0" borderId="2" xfId="0" applyNumberFormat="1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/>
    </xf>
    <xf numFmtId="0" fontId="0" fillId="3" borderId="8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/>
    </xf>
    <xf numFmtId="1" fontId="2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/>
    </xf>
    <xf numFmtId="1" fontId="6" fillId="0" borderId="1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33">
      <selection activeCell="A1" sqref="A1:IV63"/>
    </sheetView>
  </sheetViews>
  <sheetFormatPr defaultColWidth="9.140625" defaultRowHeight="12.75"/>
  <cols>
    <col min="1" max="1" width="44.421875" style="0" customWidth="1"/>
    <col min="2" max="2" width="24.7109375" style="0" customWidth="1"/>
  </cols>
  <sheetData>
    <row r="1" spans="1:9" ht="12.75">
      <c r="A1" s="1" t="s">
        <v>0</v>
      </c>
      <c r="B1" s="1"/>
      <c r="C1" s="1"/>
      <c r="D1" s="1"/>
      <c r="E1" s="1"/>
      <c r="F1" s="1" t="s">
        <v>0</v>
      </c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2"/>
      <c r="I2" s="1"/>
    </row>
    <row r="3" spans="1:9" ht="12.75">
      <c r="A3" s="3" t="s">
        <v>1</v>
      </c>
      <c r="B3" s="1"/>
      <c r="C3" s="1"/>
      <c r="D3" s="1"/>
      <c r="E3" s="1"/>
      <c r="F3" s="3" t="s">
        <v>2</v>
      </c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2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4" t="s">
        <v>3</v>
      </c>
      <c r="B6" s="1"/>
      <c r="C6" s="1"/>
      <c r="D6" s="1"/>
      <c r="E6" s="1"/>
      <c r="F6" s="1" t="s">
        <v>4</v>
      </c>
      <c r="G6" s="1"/>
      <c r="H6" s="2"/>
      <c r="I6" s="1"/>
    </row>
    <row r="7" spans="1:9" ht="12.75">
      <c r="A7" s="4"/>
      <c r="B7" s="1"/>
      <c r="C7" s="1"/>
      <c r="D7" s="1"/>
      <c r="E7" s="1"/>
      <c r="F7" s="1"/>
      <c r="G7" s="5"/>
      <c r="H7" s="2"/>
      <c r="I7" s="1"/>
    </row>
    <row r="8" spans="1:9" ht="12.75">
      <c r="A8" s="4" t="s">
        <v>3</v>
      </c>
      <c r="B8" s="1"/>
      <c r="C8" s="1"/>
      <c r="D8" s="1"/>
      <c r="E8" s="1"/>
      <c r="F8" s="1" t="s">
        <v>5</v>
      </c>
      <c r="G8" s="1"/>
      <c r="H8" s="2"/>
      <c r="I8" s="1"/>
    </row>
    <row r="9" spans="1:9" ht="12.75">
      <c r="A9" s="4"/>
      <c r="B9" s="1"/>
      <c r="C9" s="1"/>
      <c r="D9" s="1"/>
      <c r="E9" s="1"/>
      <c r="F9" s="1"/>
      <c r="G9" s="1"/>
      <c r="H9" s="2"/>
      <c r="I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9" ht="15" customHeight="1">
      <c r="A11" s="6" t="s">
        <v>6</v>
      </c>
      <c r="B11" s="6"/>
      <c r="C11" s="6"/>
      <c r="D11" s="6"/>
      <c r="E11" s="6"/>
      <c r="F11" s="6"/>
      <c r="G11" s="6"/>
      <c r="H11" s="6"/>
      <c r="I11" s="6"/>
    </row>
    <row r="12" spans="1:9" ht="12.75">
      <c r="A12" s="7" t="s">
        <v>7</v>
      </c>
      <c r="B12" s="7"/>
      <c r="C12" s="7"/>
      <c r="D12" s="7"/>
      <c r="E12" s="7"/>
      <c r="F12" s="7"/>
      <c r="G12" s="7"/>
      <c r="H12" s="7"/>
      <c r="I12" s="7"/>
    </row>
    <row r="13" spans="1:9" ht="12.75">
      <c r="A13" s="7" t="s">
        <v>8</v>
      </c>
      <c r="B13" s="7"/>
      <c r="C13" s="7"/>
      <c r="D13" s="7"/>
      <c r="E13" s="7"/>
      <c r="F13" s="7"/>
      <c r="G13" s="7"/>
      <c r="H13" s="7"/>
      <c r="I13" s="7"/>
    </row>
    <row r="14" spans="1:9" ht="11.25" customHeight="1">
      <c r="A14" s="8"/>
      <c r="B14" s="8"/>
      <c r="C14" s="8"/>
      <c r="D14" s="8"/>
      <c r="E14" s="8"/>
      <c r="F14" s="8"/>
      <c r="G14" s="8"/>
      <c r="H14" s="8"/>
      <c r="I14" s="8"/>
    </row>
    <row r="15" spans="1:9" ht="51">
      <c r="A15" s="9"/>
      <c r="B15" s="10" t="s">
        <v>9</v>
      </c>
      <c r="C15" s="1"/>
      <c r="D15" s="1"/>
      <c r="E15" s="1"/>
      <c r="F15" s="1"/>
      <c r="G15" s="1"/>
      <c r="H15" s="1"/>
      <c r="I15" s="11"/>
    </row>
    <row r="16" spans="1:8" ht="12.75">
      <c r="A16" s="12" t="s">
        <v>10</v>
      </c>
      <c r="B16" s="10">
        <v>0</v>
      </c>
      <c r="C16" s="1"/>
      <c r="D16" s="1"/>
      <c r="E16" s="1"/>
      <c r="F16" s="1"/>
      <c r="G16" s="1"/>
      <c r="H16" s="11"/>
    </row>
    <row r="17" spans="1:8" ht="25.5">
      <c r="A17" s="12" t="s">
        <v>11</v>
      </c>
      <c r="B17" s="13">
        <f>B24*D37*12</f>
        <v>589590.396</v>
      </c>
      <c r="C17" s="1"/>
      <c r="D17" s="1"/>
      <c r="E17" s="1"/>
      <c r="F17" s="1"/>
      <c r="G17" s="1"/>
      <c r="H17" s="11"/>
    </row>
    <row r="18" spans="1:8" ht="25.5">
      <c r="A18" s="12" t="s">
        <v>12</v>
      </c>
      <c r="B18" s="13">
        <f>B25*D49*12</f>
        <v>132133.86</v>
      </c>
      <c r="C18" s="14"/>
      <c r="D18" s="14"/>
      <c r="E18" s="1"/>
      <c r="F18" s="1"/>
      <c r="G18" s="1"/>
      <c r="H18" s="11"/>
    </row>
    <row r="19" spans="1:8" ht="25.5" hidden="1">
      <c r="A19" s="12" t="s">
        <v>13</v>
      </c>
      <c r="B19" s="13">
        <f>B26*D50*12</f>
        <v>0</v>
      </c>
      <c r="C19" s="14"/>
      <c r="D19" s="14"/>
      <c r="E19" s="1"/>
      <c r="F19" s="1"/>
      <c r="G19" s="1"/>
      <c r="H19" s="11"/>
    </row>
    <row r="20" spans="1:8" ht="25.5">
      <c r="A20" s="12" t="s">
        <v>14</v>
      </c>
      <c r="B20" s="13">
        <f>B27*D53*12</f>
        <v>299807.172</v>
      </c>
      <c r="C20" s="1"/>
      <c r="D20" s="1"/>
      <c r="E20" s="1"/>
      <c r="F20" s="1"/>
      <c r="G20" s="1"/>
      <c r="H20" s="11"/>
    </row>
    <row r="21" spans="1:8" ht="12.75">
      <c r="A21" s="12" t="s">
        <v>15</v>
      </c>
      <c r="B21" s="13">
        <f>B28*D55*12</f>
        <v>251509.96799999996</v>
      </c>
      <c r="C21" s="1"/>
      <c r="D21" s="1"/>
      <c r="E21" s="1"/>
      <c r="F21" s="1"/>
      <c r="G21" s="1"/>
      <c r="H21" s="11"/>
    </row>
    <row r="22" spans="1:8" ht="12.75">
      <c r="A22" s="15" t="s">
        <v>16</v>
      </c>
      <c r="B22" s="13">
        <f>(B17+B18+B19+B20+B21)*13%</f>
        <v>165495.38148</v>
      </c>
      <c r="C22" s="1"/>
      <c r="D22" s="1"/>
      <c r="E22" s="1"/>
      <c r="F22" s="1"/>
      <c r="G22" s="1"/>
      <c r="H22" s="11"/>
    </row>
    <row r="23" spans="1:8" ht="12.75">
      <c r="A23" s="16" t="s">
        <v>17</v>
      </c>
      <c r="B23" s="17">
        <f>B16+B17+B18+B19+B20+B21-B22</f>
        <v>1107546.01452</v>
      </c>
      <c r="C23" s="1"/>
      <c r="D23" s="1"/>
      <c r="E23" s="1"/>
      <c r="F23" s="1"/>
      <c r="G23" s="1"/>
      <c r="H23" s="11"/>
    </row>
    <row r="24" spans="1:8" ht="25.5">
      <c r="A24" s="12" t="s">
        <v>18</v>
      </c>
      <c r="B24" s="18">
        <v>6.47</v>
      </c>
      <c r="C24" s="1"/>
      <c r="D24" s="1"/>
      <c r="E24" s="1"/>
      <c r="F24" s="1"/>
      <c r="G24" s="1"/>
      <c r="H24" s="11"/>
    </row>
    <row r="25" spans="1:9" ht="12.75">
      <c r="A25" s="12" t="s">
        <v>19</v>
      </c>
      <c r="B25" s="9">
        <v>1.45</v>
      </c>
      <c r="C25" s="1"/>
      <c r="D25" s="1"/>
      <c r="E25" s="1"/>
      <c r="F25" s="1"/>
      <c r="G25" s="1"/>
      <c r="H25" s="11"/>
      <c r="I25" t="s">
        <v>20</v>
      </c>
    </row>
    <row r="26" spans="1:8" ht="12.75" hidden="1">
      <c r="A26" s="19" t="s">
        <v>21</v>
      </c>
      <c r="B26" s="20">
        <v>0</v>
      </c>
      <c r="C26" s="1"/>
      <c r="D26" s="1"/>
      <c r="E26" s="1"/>
      <c r="F26" s="1"/>
      <c r="G26" s="1"/>
      <c r="H26" s="11"/>
    </row>
    <row r="27" spans="1:8" ht="25.5">
      <c r="A27" s="12" t="s">
        <v>22</v>
      </c>
      <c r="B27" s="9">
        <v>3.29</v>
      </c>
      <c r="C27" s="1"/>
      <c r="D27" s="1"/>
      <c r="E27" s="1"/>
      <c r="F27" s="1"/>
      <c r="G27" s="1"/>
      <c r="H27" s="11"/>
    </row>
    <row r="28" spans="1:8" ht="12.75">
      <c r="A28" s="12" t="s">
        <v>23</v>
      </c>
      <c r="B28" s="9">
        <v>2.76</v>
      </c>
      <c r="C28" s="1"/>
      <c r="D28" s="1"/>
      <c r="E28" s="1"/>
      <c r="F28" s="1"/>
      <c r="G28" s="1"/>
      <c r="H28" s="11"/>
    </row>
    <row r="29" spans="1:8" ht="12.75">
      <c r="A29" s="16" t="s">
        <v>24</v>
      </c>
      <c r="B29" s="21">
        <f>SUM(B24:B28)</f>
        <v>13.97</v>
      </c>
      <c r="C29" s="1"/>
      <c r="D29" s="1"/>
      <c r="E29" s="1"/>
      <c r="F29" s="1"/>
      <c r="G29" s="1"/>
      <c r="H29" s="11"/>
    </row>
    <row r="30" spans="1:8" s="25" customFormat="1" ht="12.75">
      <c r="A30" s="22"/>
      <c r="B30" s="23">
        <v>4.77</v>
      </c>
      <c r="C30" s="1"/>
      <c r="D30" s="1"/>
      <c r="E30" s="1"/>
      <c r="F30" s="1"/>
      <c r="G30" s="1"/>
      <c r="H30" s="24"/>
    </row>
    <row r="31" spans="1:9" ht="12.75">
      <c r="A31" s="26" t="s">
        <v>25</v>
      </c>
      <c r="B31" s="27" t="s">
        <v>26</v>
      </c>
      <c r="C31" s="27" t="s">
        <v>27</v>
      </c>
      <c r="D31" s="27" t="s">
        <v>28</v>
      </c>
      <c r="E31" s="28" t="s">
        <v>29</v>
      </c>
      <c r="F31" s="28"/>
      <c r="G31" s="28"/>
      <c r="H31" s="29"/>
      <c r="I31" s="26" t="s">
        <v>30</v>
      </c>
    </row>
    <row r="32" spans="1:9" ht="12.75">
      <c r="A32" s="26"/>
      <c r="B32" s="30"/>
      <c r="C32" s="30"/>
      <c r="D32" s="30"/>
      <c r="E32" s="9" t="s">
        <v>31</v>
      </c>
      <c r="F32" s="9" t="s">
        <v>32</v>
      </c>
      <c r="G32" s="9" t="s">
        <v>33</v>
      </c>
      <c r="H32" s="9" t="s">
        <v>34</v>
      </c>
      <c r="I32" s="26"/>
    </row>
    <row r="33" spans="1:9" ht="12.75">
      <c r="A33" s="31" t="s">
        <v>35</v>
      </c>
      <c r="B33" s="32"/>
      <c r="C33" s="32"/>
      <c r="D33" s="32"/>
      <c r="E33" s="9"/>
      <c r="F33" s="9"/>
      <c r="G33" s="9"/>
      <c r="H33" s="9"/>
      <c r="I33" s="32"/>
    </row>
    <row r="34" spans="1:9" ht="25.5" hidden="1">
      <c r="A34" s="33" t="s">
        <v>36</v>
      </c>
      <c r="B34" s="10" t="s">
        <v>37</v>
      </c>
      <c r="C34" s="9">
        <v>0</v>
      </c>
      <c r="D34" s="34">
        <v>7593.9</v>
      </c>
      <c r="E34" s="13">
        <f>C34*D34*3</f>
        <v>0</v>
      </c>
      <c r="F34" s="13">
        <f>C34*D34*3</f>
        <v>0</v>
      </c>
      <c r="G34" s="13">
        <f>C34*D34*3</f>
        <v>0</v>
      </c>
      <c r="H34" s="13">
        <f>C34*D34*3</f>
        <v>0</v>
      </c>
      <c r="I34" s="13">
        <f>SUM(E34:H34)</f>
        <v>0</v>
      </c>
    </row>
    <row r="35" spans="1:9" ht="38.25">
      <c r="A35" s="35" t="s">
        <v>38</v>
      </c>
      <c r="B35" s="10" t="s">
        <v>39</v>
      </c>
      <c r="C35" s="9"/>
      <c r="D35" s="18"/>
      <c r="E35" s="13">
        <f>I35/4</f>
        <v>2300</v>
      </c>
      <c r="F35" s="13">
        <f>I35/4</f>
        <v>2300</v>
      </c>
      <c r="G35" s="13">
        <f>I35/4</f>
        <v>2300</v>
      </c>
      <c r="H35" s="13">
        <f>I35/4</f>
        <v>2300</v>
      </c>
      <c r="I35" s="13">
        <v>9200</v>
      </c>
    </row>
    <row r="36" spans="1:9" ht="25.5">
      <c r="A36" s="33" t="s">
        <v>40</v>
      </c>
      <c r="B36" s="10" t="s">
        <v>37</v>
      </c>
      <c r="C36" s="9">
        <v>0.83</v>
      </c>
      <c r="D36" s="18">
        <f>D34</f>
        <v>7593.9</v>
      </c>
      <c r="E36" s="13">
        <f>C36*D36*3</f>
        <v>18908.810999999998</v>
      </c>
      <c r="F36" s="13">
        <f>C36*D36*3</f>
        <v>18908.810999999998</v>
      </c>
      <c r="G36" s="13">
        <f>C36*D36*3</f>
        <v>18908.810999999998</v>
      </c>
      <c r="H36" s="13">
        <f>C36*D36*3</f>
        <v>18908.810999999998</v>
      </c>
      <c r="I36" s="13">
        <f>SUM(E36:H36)</f>
        <v>75635.24399999999</v>
      </c>
    </row>
    <row r="37" spans="1:9" ht="25.5">
      <c r="A37" s="33" t="s">
        <v>41</v>
      </c>
      <c r="B37" s="10" t="s">
        <v>37</v>
      </c>
      <c r="C37" s="9">
        <v>1.1</v>
      </c>
      <c r="D37" s="18">
        <f>D34</f>
        <v>7593.9</v>
      </c>
      <c r="E37" s="13">
        <f>C37*D37*3</f>
        <v>25059.870000000003</v>
      </c>
      <c r="F37" s="13">
        <f>C37*D37*3</f>
        <v>25059.870000000003</v>
      </c>
      <c r="G37" s="13">
        <f>C37*D37*3</f>
        <v>25059.870000000003</v>
      </c>
      <c r="H37" s="13">
        <f>C37*D37*3</f>
        <v>25059.870000000003</v>
      </c>
      <c r="I37" s="13">
        <f>SUM(E37:H37)</f>
        <v>100239.48000000001</v>
      </c>
    </row>
    <row r="38" spans="1:9" ht="25.5">
      <c r="A38" s="36" t="s">
        <v>42</v>
      </c>
      <c r="B38" s="10" t="s">
        <v>37</v>
      </c>
      <c r="C38" s="9">
        <v>0.06</v>
      </c>
      <c r="D38" s="18">
        <f>D34</f>
        <v>7593.9</v>
      </c>
      <c r="E38" s="13">
        <f>C38*D38*3</f>
        <v>1366.9019999999998</v>
      </c>
      <c r="F38" s="13">
        <f>C38*D38*3</f>
        <v>1366.9019999999998</v>
      </c>
      <c r="G38" s="13">
        <f>C38*D38*3</f>
        <v>1366.9019999999998</v>
      </c>
      <c r="H38" s="13">
        <f>C38*D38*3</f>
        <v>1366.9019999999998</v>
      </c>
      <c r="I38" s="13">
        <f>SUM(E38:H38)</f>
        <v>5467.607999999999</v>
      </c>
    </row>
    <row r="39" spans="1:9" ht="25.5">
      <c r="A39" s="33" t="s">
        <v>43</v>
      </c>
      <c r="B39" s="10" t="s">
        <v>37</v>
      </c>
      <c r="C39" s="9">
        <v>0.9</v>
      </c>
      <c r="D39" s="18">
        <f>D34</f>
        <v>7593.9</v>
      </c>
      <c r="E39" s="13">
        <f>C39*D39*3</f>
        <v>20503.53</v>
      </c>
      <c r="F39" s="13">
        <f>C39*D39*3</f>
        <v>20503.53</v>
      </c>
      <c r="G39" s="13">
        <f>C39*D39*3</f>
        <v>20503.53</v>
      </c>
      <c r="H39" s="13">
        <f>C39*D39*3</f>
        <v>20503.53</v>
      </c>
      <c r="I39" s="13">
        <f>SUM(E39:H39)</f>
        <v>82014.12</v>
      </c>
    </row>
    <row r="40" spans="1:9" ht="25.5">
      <c r="A40" s="37" t="s">
        <v>44</v>
      </c>
      <c r="B40" s="9" t="s">
        <v>39</v>
      </c>
      <c r="C40" s="9"/>
      <c r="D40" s="13"/>
      <c r="E40" s="13">
        <f>I40/4</f>
        <v>1625</v>
      </c>
      <c r="F40" s="13">
        <f>I40/4</f>
        <v>1625</v>
      </c>
      <c r="G40" s="13">
        <f>I40/4</f>
        <v>1625</v>
      </c>
      <c r="H40" s="13">
        <f>I40/4</f>
        <v>1625</v>
      </c>
      <c r="I40" s="13">
        <v>6500</v>
      </c>
    </row>
    <row r="41" spans="1:9" ht="25.5">
      <c r="A41" s="33" t="s">
        <v>45</v>
      </c>
      <c r="B41" s="10" t="s">
        <v>37</v>
      </c>
      <c r="C41" s="9">
        <v>1.15</v>
      </c>
      <c r="D41" s="18">
        <f>D34</f>
        <v>7593.9</v>
      </c>
      <c r="E41" s="13">
        <f>C41*D41*3</f>
        <v>26198.954999999994</v>
      </c>
      <c r="F41" s="13">
        <f>C41*D41*3</f>
        <v>26198.954999999994</v>
      </c>
      <c r="G41" s="13">
        <f>C41*D41*3</f>
        <v>26198.954999999994</v>
      </c>
      <c r="H41" s="13">
        <f>C41*D41*3</f>
        <v>26198.954999999994</v>
      </c>
      <c r="I41" s="13">
        <f>SUM(E41:H41)</f>
        <v>104795.81999999998</v>
      </c>
    </row>
    <row r="42" spans="1:9" ht="25.5">
      <c r="A42" s="33" t="s">
        <v>46</v>
      </c>
      <c r="B42" s="10" t="s">
        <v>37</v>
      </c>
      <c r="C42" s="9">
        <v>1</v>
      </c>
      <c r="D42" s="18">
        <f>D34</f>
        <v>7593.9</v>
      </c>
      <c r="E42" s="13">
        <f>C42*D42*3</f>
        <v>22781.699999999997</v>
      </c>
      <c r="F42" s="13">
        <f>C42*D42*3</f>
        <v>22781.699999999997</v>
      </c>
      <c r="G42" s="13">
        <f>C42*D42*3</f>
        <v>22781.699999999997</v>
      </c>
      <c r="H42" s="13">
        <f>C42*D42*3</f>
        <v>22781.699999999997</v>
      </c>
      <c r="I42" s="13">
        <f>SUM(E42:H42)</f>
        <v>91126.79999999999</v>
      </c>
    </row>
    <row r="43" spans="1:9" ht="25.5">
      <c r="A43" s="33" t="s">
        <v>47</v>
      </c>
      <c r="B43" s="10" t="s">
        <v>48</v>
      </c>
      <c r="C43" s="9"/>
      <c r="D43" s="18"/>
      <c r="E43" s="13"/>
      <c r="F43" s="13"/>
      <c r="G43" s="13">
        <f>C43*D43</f>
        <v>0</v>
      </c>
      <c r="H43" s="13">
        <f>I42*0.05</f>
        <v>4556.339999999999</v>
      </c>
      <c r="I43" s="13">
        <f>SUM(E43:H43)</f>
        <v>4556.339999999999</v>
      </c>
    </row>
    <row r="44" spans="1:9" s="25" customFormat="1" ht="12.75">
      <c r="A44" s="38" t="s">
        <v>49</v>
      </c>
      <c r="B44" s="39" t="s">
        <v>50</v>
      </c>
      <c r="C44" s="40">
        <v>250</v>
      </c>
      <c r="D44" s="41">
        <v>4</v>
      </c>
      <c r="E44" s="41">
        <f>C44*D44*3</f>
        <v>3000</v>
      </c>
      <c r="F44" s="41">
        <f>C44*D44*3</f>
        <v>3000</v>
      </c>
      <c r="G44" s="41">
        <f>C44*D44*3</f>
        <v>3000</v>
      </c>
      <c r="H44" s="41">
        <f>C44*D44*3</f>
        <v>3000</v>
      </c>
      <c r="I44" s="41">
        <f>SUM(E44:H44)</f>
        <v>12000</v>
      </c>
    </row>
    <row r="45" spans="1:9" s="25" customFormat="1" ht="25.5">
      <c r="A45" s="37" t="s">
        <v>51</v>
      </c>
      <c r="B45" s="9" t="s">
        <v>39</v>
      </c>
      <c r="C45" s="9"/>
      <c r="D45" s="13"/>
      <c r="E45" s="13">
        <f>I45/4</f>
        <v>1297.5</v>
      </c>
      <c r="F45" s="13">
        <f>I45/4</f>
        <v>1297.5</v>
      </c>
      <c r="G45" s="13">
        <f>I45/4</f>
        <v>1297.5</v>
      </c>
      <c r="H45" s="13">
        <f>I45/4</f>
        <v>1297.5</v>
      </c>
      <c r="I45" s="13">
        <v>5190</v>
      </c>
    </row>
    <row r="46" spans="1:9" s="25" customFormat="1" ht="12.75">
      <c r="A46" s="38" t="s">
        <v>52</v>
      </c>
      <c r="B46" s="42" t="s">
        <v>53</v>
      </c>
      <c r="C46" s="40">
        <v>2</v>
      </c>
      <c r="D46" s="41">
        <v>500</v>
      </c>
      <c r="E46" s="41"/>
      <c r="F46" s="41">
        <f>C46*D46/2</f>
        <v>500</v>
      </c>
      <c r="G46" s="41"/>
      <c r="H46" s="41">
        <f>C46*D46/2</f>
        <v>500</v>
      </c>
      <c r="I46" s="41">
        <f>F46+H46</f>
        <v>1000</v>
      </c>
    </row>
    <row r="47" spans="1:9" s="25" customFormat="1" ht="12.75">
      <c r="A47" s="43" t="s">
        <v>54</v>
      </c>
      <c r="B47" s="42" t="s">
        <v>53</v>
      </c>
      <c r="C47" s="40">
        <v>2</v>
      </c>
      <c r="D47" s="41">
        <v>500</v>
      </c>
      <c r="E47" s="41"/>
      <c r="F47" s="41">
        <f>C47*D47/2</f>
        <v>500</v>
      </c>
      <c r="G47" s="41"/>
      <c r="H47" s="41">
        <f>C47*D47/2</f>
        <v>500</v>
      </c>
      <c r="I47" s="41">
        <f>F47+H47</f>
        <v>1000</v>
      </c>
    </row>
    <row r="48" spans="1:9" s="25" customFormat="1" ht="12.75">
      <c r="A48" s="44" t="s">
        <v>55</v>
      </c>
      <c r="B48" s="45"/>
      <c r="C48" s="9"/>
      <c r="D48" s="13"/>
      <c r="E48" s="13"/>
      <c r="F48" s="13"/>
      <c r="G48" s="13"/>
      <c r="H48" s="13"/>
      <c r="I48" s="13"/>
    </row>
    <row r="49" spans="1:9" s="25" customFormat="1" ht="25.5">
      <c r="A49" s="38" t="s">
        <v>56</v>
      </c>
      <c r="B49" s="39" t="s">
        <v>37</v>
      </c>
      <c r="C49" s="40">
        <v>0.76</v>
      </c>
      <c r="D49" s="46">
        <f>D34</f>
        <v>7593.9</v>
      </c>
      <c r="E49" s="41">
        <f>C49*D49*3</f>
        <v>17314.091999999997</v>
      </c>
      <c r="F49" s="41">
        <f>C49*D49*3</f>
        <v>17314.091999999997</v>
      </c>
      <c r="G49" s="41">
        <f>C49*D49*3</f>
        <v>17314.091999999997</v>
      </c>
      <c r="H49" s="41">
        <f>C49*D49*3</f>
        <v>17314.091999999997</v>
      </c>
      <c r="I49" s="41">
        <f>SUM(E49:H49)</f>
        <v>69256.36799999999</v>
      </c>
    </row>
    <row r="50" spans="1:9" s="25" customFormat="1" ht="12.75" hidden="1">
      <c r="A50" s="43" t="s">
        <v>57</v>
      </c>
      <c r="B50" s="39"/>
      <c r="C50" s="47">
        <v>0</v>
      </c>
      <c r="D50" s="46">
        <f>D34</f>
        <v>7593.9</v>
      </c>
      <c r="E50" s="41">
        <f>C50*D50*3</f>
        <v>0</v>
      </c>
      <c r="F50" s="41">
        <f>C50*D50*3</f>
        <v>0</v>
      </c>
      <c r="G50" s="41">
        <f>C50*D50*3</f>
        <v>0</v>
      </c>
      <c r="H50" s="41">
        <f>C50*D50*3</f>
        <v>0</v>
      </c>
      <c r="I50" s="41">
        <f>SUM(E50:H50)</f>
        <v>0</v>
      </c>
    </row>
    <row r="51" spans="1:9" s="25" customFormat="1" ht="12.75">
      <c r="A51" s="48" t="s">
        <v>58</v>
      </c>
      <c r="B51" s="10"/>
      <c r="C51" s="9">
        <v>0.44</v>
      </c>
      <c r="D51" s="49">
        <f>D34</f>
        <v>7593.9</v>
      </c>
      <c r="E51" s="13">
        <f>C51*D51*3</f>
        <v>10023.948</v>
      </c>
      <c r="F51" s="13">
        <f>C51*D51*3</f>
        <v>10023.948</v>
      </c>
      <c r="G51" s="13">
        <f>C51*D51*3</f>
        <v>10023.948</v>
      </c>
      <c r="H51" s="13">
        <f>C51*D51*3</f>
        <v>10023.948</v>
      </c>
      <c r="I51" s="13">
        <f>SUM(E51:H51)</f>
        <v>40095.792</v>
      </c>
    </row>
    <row r="52" spans="1:9" s="25" customFormat="1" ht="12.75">
      <c r="A52" s="44" t="s">
        <v>59</v>
      </c>
      <c r="B52" s="10"/>
      <c r="C52" s="9"/>
      <c r="D52" s="49"/>
      <c r="E52" s="13"/>
      <c r="F52" s="13"/>
      <c r="G52" s="13"/>
      <c r="H52" s="13"/>
      <c r="I52" s="13"/>
    </row>
    <row r="53" spans="1:9" s="25" customFormat="1" ht="25.5">
      <c r="A53" s="33" t="s">
        <v>60</v>
      </c>
      <c r="B53" s="10" t="s">
        <v>37</v>
      </c>
      <c r="C53" s="9">
        <v>2.63</v>
      </c>
      <c r="D53" s="49">
        <f>D34</f>
        <v>7593.9</v>
      </c>
      <c r="E53" s="13">
        <f>C53*D53*3</f>
        <v>59915.871</v>
      </c>
      <c r="F53" s="13">
        <f>C53*D53*3</f>
        <v>59915.871</v>
      </c>
      <c r="G53" s="13">
        <f>C53*D53*3</f>
        <v>59915.871</v>
      </c>
      <c r="H53" s="13">
        <f>C53*D53*3</f>
        <v>59915.871</v>
      </c>
      <c r="I53" s="13">
        <f>SUM(E53:H53)</f>
        <v>239663.484</v>
      </c>
    </row>
    <row r="54" spans="1:9" s="25" customFormat="1" ht="12.75">
      <c r="A54" s="50" t="s">
        <v>61</v>
      </c>
      <c r="B54" s="51"/>
      <c r="C54" s="20"/>
      <c r="D54" s="52"/>
      <c r="E54" s="53"/>
      <c r="F54" s="53"/>
      <c r="G54" s="53"/>
      <c r="H54" s="53"/>
      <c r="I54" s="53"/>
    </row>
    <row r="55" spans="1:9" s="25" customFormat="1" ht="25.5">
      <c r="A55" s="50" t="s">
        <v>62</v>
      </c>
      <c r="B55" s="51" t="s">
        <v>37</v>
      </c>
      <c r="C55" s="20">
        <v>2.38</v>
      </c>
      <c r="D55" s="52">
        <f>D34</f>
        <v>7593.9</v>
      </c>
      <c r="E55" s="53">
        <f>C55*D55*3</f>
        <v>54220.445999999996</v>
      </c>
      <c r="F55" s="53">
        <f>C55*D55*3</f>
        <v>54220.445999999996</v>
      </c>
      <c r="G55" s="53">
        <f>C55*D55*3</f>
        <v>54220.445999999996</v>
      </c>
      <c r="H55" s="53">
        <f>C55*D55*3</f>
        <v>54220.445999999996</v>
      </c>
      <c r="I55" s="53">
        <f>SUM(E55:H55)</f>
        <v>216881.78399999999</v>
      </c>
    </row>
    <row r="56" spans="1:9" s="25" customFormat="1" ht="25.5" hidden="1">
      <c r="A56" s="54" t="s">
        <v>63</v>
      </c>
      <c r="B56" s="51" t="s">
        <v>37</v>
      </c>
      <c r="C56" s="20">
        <v>0</v>
      </c>
      <c r="D56" s="52">
        <f>D34</f>
        <v>7593.9</v>
      </c>
      <c r="E56" s="53">
        <f>C56*D56*3</f>
        <v>0</v>
      </c>
      <c r="F56" s="53">
        <f>C56*D56*3</f>
        <v>0</v>
      </c>
      <c r="G56" s="53">
        <f>C56*D56*3</f>
        <v>0</v>
      </c>
      <c r="H56" s="53">
        <f>C56*D56*3</f>
        <v>0</v>
      </c>
      <c r="I56" s="53">
        <f>SUM(E56:H56)</f>
        <v>0</v>
      </c>
    </row>
    <row r="57" spans="1:9" s="25" customFormat="1" ht="12.75">
      <c r="A57" s="44" t="s">
        <v>64</v>
      </c>
      <c r="B57" s="32"/>
      <c r="C57" s="9"/>
      <c r="D57" s="13"/>
      <c r="E57" s="55"/>
      <c r="F57" s="55"/>
      <c r="G57" s="55"/>
      <c r="H57" s="55"/>
      <c r="I57" s="13"/>
    </row>
    <row r="58" spans="1:9" s="25" customFormat="1" ht="12.75">
      <c r="A58" s="37" t="s">
        <v>65</v>
      </c>
      <c r="B58" s="32"/>
      <c r="C58" s="9"/>
      <c r="D58" s="13"/>
      <c r="E58" s="13">
        <f>I58/4</f>
        <v>9605.903805000002</v>
      </c>
      <c r="F58" s="13">
        <f>I58/4</f>
        <v>9605.903805000002</v>
      </c>
      <c r="G58" s="13">
        <f>I58/4</f>
        <v>9605.903805000002</v>
      </c>
      <c r="H58" s="13">
        <f>I58/4</f>
        <v>9605.903805000002</v>
      </c>
      <c r="I58" s="13">
        <f>(B29+B30)*12*0.9*0.025*D34</f>
        <v>38423.61522000001</v>
      </c>
    </row>
    <row r="59" spans="1:9" s="25" customFormat="1" ht="25.5">
      <c r="A59" s="56" t="s">
        <v>66</v>
      </c>
      <c r="B59" s="57"/>
      <c r="C59" s="41">
        <v>4500</v>
      </c>
      <c r="D59" s="41">
        <v>1</v>
      </c>
      <c r="E59" s="41">
        <f>C59*D59</f>
        <v>4500</v>
      </c>
      <c r="F59" s="41"/>
      <c r="G59" s="41"/>
      <c r="H59" s="41"/>
      <c r="I59" s="41">
        <f>E59</f>
        <v>4500</v>
      </c>
    </row>
    <row r="60" spans="1:9" s="25" customFormat="1" ht="12.75">
      <c r="A60" s="44" t="s">
        <v>67</v>
      </c>
      <c r="B60" s="32"/>
      <c r="C60" s="9"/>
      <c r="D60" s="18"/>
      <c r="E60" s="58">
        <f>SUM(E34:E59)</f>
        <v>278622.528805</v>
      </c>
      <c r="F60" s="58">
        <f>SUM(F34:F59)</f>
        <v>275122.528805</v>
      </c>
      <c r="G60" s="58">
        <f>SUM(G34:G59)</f>
        <v>274122.528805</v>
      </c>
      <c r="H60" s="58">
        <f>SUM(H34:H59)</f>
        <v>279678.868805</v>
      </c>
      <c r="I60" s="58">
        <f>SUM(I34:I59)</f>
        <v>1107546.4552200001</v>
      </c>
    </row>
    <row r="61" spans="1:9" s="25" customFormat="1" ht="12.75">
      <c r="A61" s="15" t="s">
        <v>16</v>
      </c>
      <c r="B61" s="32"/>
      <c r="C61" s="9"/>
      <c r="D61" s="59"/>
      <c r="E61" s="13">
        <f>I61/4</f>
        <v>41373.84537</v>
      </c>
      <c r="F61" s="13">
        <f>I61/4</f>
        <v>41373.84537</v>
      </c>
      <c r="G61" s="13">
        <f>I61/4</f>
        <v>41373.84537</v>
      </c>
      <c r="H61" s="13">
        <f>I61/4</f>
        <v>41373.84537</v>
      </c>
      <c r="I61" s="58">
        <f>B22</f>
        <v>165495.38148</v>
      </c>
    </row>
    <row r="62" spans="1:9" s="25" customFormat="1" ht="12.75">
      <c r="A62" s="60" t="s">
        <v>68</v>
      </c>
      <c r="B62" s="32"/>
      <c r="C62" s="9"/>
      <c r="D62" s="59"/>
      <c r="E62" s="58">
        <f>SUM(E60:E61)</f>
        <v>319996.374175</v>
      </c>
      <c r="F62" s="58">
        <f>SUM(F60:F61)</f>
        <v>316496.374175</v>
      </c>
      <c r="G62" s="58">
        <f>SUM(G60:G61)</f>
        <v>315496.374175</v>
      </c>
      <c r="H62" s="58">
        <f>SUM(H60:H61)</f>
        <v>321052.714175</v>
      </c>
      <c r="I62" s="58">
        <f>I60+I61</f>
        <v>1273041.8367</v>
      </c>
    </row>
    <row r="63" spans="1:9" s="25" customFormat="1" ht="12.75">
      <c r="A63" s="61" t="s">
        <v>69</v>
      </c>
      <c r="B63" s="62"/>
      <c r="C63" s="63"/>
      <c r="D63" s="62"/>
      <c r="E63" s="64"/>
      <c r="F63" s="64"/>
      <c r="G63" s="64"/>
      <c r="H63" s="64"/>
      <c r="I63" s="65">
        <f>B23-I60</f>
        <v>-0.44070000015199184</v>
      </c>
    </row>
  </sheetData>
  <mergeCells count="9">
    <mergeCell ref="A11:I11"/>
    <mergeCell ref="A12:I12"/>
    <mergeCell ref="A13:I13"/>
    <mergeCell ref="A31:A32"/>
    <mergeCell ref="B31:B32"/>
    <mergeCell ref="C31:C32"/>
    <mergeCell ref="D31:D32"/>
    <mergeCell ref="E31:H31"/>
    <mergeCell ref="I31:I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Котова Ксения</cp:lastModifiedBy>
  <dcterms:created xsi:type="dcterms:W3CDTF">1996-10-08T23:32:33Z</dcterms:created>
  <dcterms:modified xsi:type="dcterms:W3CDTF">2016-07-19T09:47:23Z</dcterms:modified>
  <cp:category/>
  <cp:version/>
  <cp:contentType/>
  <cp:contentStatus/>
</cp:coreProperties>
</file>