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<sst xmlns="http://schemas.openxmlformats.org/spreadsheetml/2006/main" count="54" uniqueCount="48">
  <si>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</si>
  <si>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</si>
  <si>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</si>
  <si>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</si>
  <si>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</si>
  <si>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</si>
  <si>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</si>
  <si>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</si>
  <si>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</si>
  <si>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</si>
  <si>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</si>
  <si>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</si>
  <si>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</si>
  <si>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</si>
  <si>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</si>
  <si>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</si>
  <si>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</si>
  <si>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</si>
  <si>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</si>
  <si>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</si>
  <si>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</si>
  <si>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</si>
  <si>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</si>
  <si>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</si>
  <si>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</si>
  <si>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</si>
  <si>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</si>
  <si>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План на 2013 год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</si>
  <si>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</si>
  <si>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</si>
  <si>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</si>
  <si>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Исполнительный директор ООО "Управдом"</t>
  </si>
  <si>
    <t>Отчисления на содержание УК</t>
  </si>
  <si>
    <t>3.3. Затраты на печать квитанций и обработку платежей</t>
  </si>
  <si>
    <t>4.2. Единый минимальный налог</t>
  </si>
  <si>
    <t>3.1. Комиссия за прием платежей (3% от оплаты за все услуги)</t>
  </si>
  <si>
    <t>3. Прочее:</t>
  </si>
  <si>
    <t>2.1. Вывоз мусора</t>
  </si>
  <si>
    <t>2. Вывоз мусора:</t>
  </si>
  <si>
    <t>1.8. Дополнительные работы по благоустройству (заказ спецтехники, уход за зелеными насаждениями и т.д.)</t>
  </si>
  <si>
    <t>1.4. Аварийное обслуживание(с 01.01.13г-0,62 руб/м2, с01.03.13г.- 0,77 руб/м2)</t>
  </si>
  <si>
    <t>1.2. Обслуживание электрооборудования(с 01.01.13г-0,60 руб/м2, с01.03.13г.- 0,75 руб/м2)</t>
  </si>
  <si>
    <t xml:space="preserve">Итого, тариф на содержание </t>
  </si>
  <si>
    <t>Плановые расходы</t>
  </si>
  <si>
    <t>Управление домом</t>
  </si>
  <si>
    <t>Остаток на 10.01.2013г.</t>
  </si>
  <si>
    <t>МП</t>
  </si>
  <si>
    <r>
      <t xml:space="preserve">по адресу: </t>
    </r>
    <r>
      <rPr>
        <b/>
        <sz val="10"/>
        <rFont val="Arial"/>
        <family val="2"/>
      </rPr>
      <t>ул. Мичурина 12 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</si>
</sst>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ill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 quotePrefix="1">
      <alignment horizontal="center"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1" fillId="2" borderId="1" xfId="0" applyFont="1" applyFill="1" applyBorder="1" applyAlignment="1" quotePrefix="1">
      <alignment horizontal="left"/>
    </xf>
    <xf numFmtId="2" fontId="3" fillId="0" borderId="0" xfId="0" applyNumberFormat="1" applyFont="1" applyFill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  <xf numFmtId="0" fontId="0" fillId="0" borderId="0" xfId="0" applyFill="1" applyAlignment="1" quotePrefix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1">
      <selection activeCell="O19" sqref="O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1" t="s">
        <v>23</v>
      </c>
      <c r="B1" s="11"/>
      <c r="C1" s="11"/>
      <c r="D1" s="11"/>
      <c r="E1" s="31"/>
      <c r="F1" s="60" t="s">
        <v>23</v>
      </c>
      <c r="G1" s="60"/>
      <c r="H1" s="60"/>
      <c r="I1" s="11"/>
    </row>
    <row r="2" spans="1:9" ht="12.75">
      <c r="A2" s="11"/>
      <c r="B2" s="11"/>
      <c r="C2" s="11"/>
      <c r="D2" s="11"/>
      <c r="E2" s="31"/>
      <c r="F2" s="31"/>
      <c r="G2" s="31"/>
      <c r="H2" s="32"/>
      <c r="I2" s="11"/>
    </row>
    <row r="3" spans="1:9" ht="12.75">
      <c r="A3" s="34" t="s">
        <v>22</v>
      </c>
      <c r="B3" s="11"/>
      <c r="C3" s="11"/>
      <c r="D3" s="62" t="s">
        <v>31</v>
      </c>
      <c r="E3" s="62"/>
      <c r="F3" s="62"/>
      <c r="G3" s="62"/>
      <c r="H3" s="62"/>
      <c r="I3" s="62"/>
    </row>
    <row r="4" spans="1:9" ht="12.75">
      <c r="A4" s="11"/>
      <c r="B4" s="11"/>
      <c r="C4" s="11"/>
      <c r="D4" s="11"/>
      <c r="E4" s="31"/>
      <c r="F4" s="31"/>
      <c r="G4" s="31"/>
      <c r="H4" s="32"/>
      <c r="I4" s="11"/>
    </row>
    <row r="5" spans="1:9" ht="12.75">
      <c r="A5" s="11"/>
      <c r="B5" s="11"/>
      <c r="C5" s="11"/>
      <c r="D5" s="11"/>
      <c r="E5" s="31"/>
      <c r="F5" s="31"/>
      <c r="G5" s="31"/>
      <c r="H5" s="31"/>
      <c r="I5" s="11"/>
    </row>
    <row r="6" spans="1:9" ht="12.75">
      <c r="A6" s="34" t="s">
        <v>0</v>
      </c>
      <c r="B6" s="11"/>
      <c r="C6" s="11"/>
      <c r="D6" s="11"/>
      <c r="E6" s="31"/>
      <c r="F6" s="60" t="s">
        <v>1</v>
      </c>
      <c r="G6" s="60"/>
      <c r="H6" s="60"/>
      <c r="I6" s="60"/>
    </row>
    <row r="7" spans="1:9" ht="12.75">
      <c r="A7" s="34"/>
      <c r="B7" s="11"/>
      <c r="C7" s="11"/>
      <c r="D7" s="11"/>
      <c r="E7" s="31"/>
      <c r="F7" s="54" t="s">
        <v>46</v>
      </c>
      <c r="G7" s="31"/>
      <c r="H7" s="32"/>
      <c r="I7" s="11"/>
    </row>
    <row r="8" spans="1:9" ht="12.75">
      <c r="A8" s="34" t="s">
        <v>0</v>
      </c>
      <c r="B8" s="11"/>
      <c r="C8" s="11"/>
      <c r="D8" s="11"/>
      <c r="E8" s="31"/>
      <c r="F8" s="31"/>
      <c r="G8" s="31"/>
      <c r="H8" s="32"/>
      <c r="I8" s="11"/>
    </row>
    <row r="9" spans="1:9" ht="12.75">
      <c r="A9" s="34"/>
      <c r="B9" s="11"/>
      <c r="C9" s="11"/>
      <c r="D9" s="11"/>
      <c r="E9" s="31"/>
      <c r="F9" s="31"/>
      <c r="G9" s="31"/>
      <c r="H9" s="32"/>
      <c r="I9" s="11"/>
    </row>
    <row r="10" spans="1:9" ht="12.75">
      <c r="A10" s="34"/>
      <c r="B10" s="11"/>
      <c r="C10" s="11"/>
      <c r="D10" s="11"/>
      <c r="E10" s="31"/>
      <c r="F10" s="31"/>
      <c r="G10" s="31"/>
      <c r="H10" s="32"/>
      <c r="I10" s="11"/>
    </row>
    <row r="11" spans="1:9" ht="12.75">
      <c r="A11" s="11"/>
      <c r="B11" s="11"/>
      <c r="C11" s="11"/>
      <c r="D11" s="11"/>
      <c r="E11" s="31"/>
      <c r="F11" s="31"/>
      <c r="G11" s="31"/>
      <c r="H11" s="31"/>
      <c r="I11" s="11"/>
    </row>
    <row r="12" spans="1:9" ht="12.75">
      <c r="A12" s="11"/>
      <c r="B12" s="11"/>
      <c r="C12" s="11"/>
      <c r="D12" s="11"/>
      <c r="E12" s="31"/>
      <c r="F12" s="31"/>
      <c r="G12" s="31"/>
      <c r="H12" s="31"/>
      <c r="I12" s="11"/>
    </row>
    <row r="13" spans="1:9" ht="12.75">
      <c r="A13" s="61" t="s">
        <v>27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3" t="s">
        <v>2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 t="s">
        <v>47</v>
      </c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11"/>
      <c r="B16" s="11"/>
      <c r="C16" s="11"/>
      <c r="D16" s="11"/>
      <c r="E16" s="31"/>
      <c r="F16" s="31"/>
      <c r="G16" s="31"/>
      <c r="H16" s="31"/>
      <c r="I16" s="11"/>
    </row>
    <row r="17" spans="1:9" ht="51">
      <c r="A17" s="8"/>
      <c r="B17" s="36" t="s">
        <v>3</v>
      </c>
      <c r="C17" s="11"/>
      <c r="D17" s="11"/>
      <c r="E17" s="31"/>
      <c r="F17" s="31"/>
      <c r="G17" s="31"/>
      <c r="H17" s="31"/>
      <c r="I17" s="11"/>
    </row>
    <row r="18" spans="1:9" ht="12.75">
      <c r="A18" s="27" t="s">
        <v>45</v>
      </c>
      <c r="B18" s="29">
        <v>0</v>
      </c>
      <c r="C18" s="24"/>
      <c r="D18" s="24"/>
      <c r="E18" s="50"/>
      <c r="F18" s="50"/>
      <c r="G18" s="50"/>
      <c r="H18" s="50"/>
      <c r="I18" s="24"/>
    </row>
    <row r="19" spans="1:9" ht="25.5">
      <c r="A19" s="1" t="s">
        <v>26</v>
      </c>
      <c r="B19" s="29">
        <f>D31*B23*12</f>
        <v>17917.92</v>
      </c>
      <c r="C19" s="24"/>
      <c r="D19" s="24"/>
      <c r="E19" s="50"/>
      <c r="F19" s="50"/>
      <c r="G19" s="50"/>
      <c r="H19" s="50"/>
      <c r="I19" s="24"/>
    </row>
    <row r="20" spans="1:9" ht="12.75">
      <c r="A20" s="1" t="s">
        <v>25</v>
      </c>
      <c r="B20" s="29">
        <f>D31*B24*12</f>
        <v>7108.74</v>
      </c>
      <c r="C20" s="24"/>
      <c r="D20" s="24"/>
      <c r="E20" s="50"/>
      <c r="F20" s="50"/>
      <c r="G20" s="50"/>
      <c r="H20" s="50"/>
      <c r="I20" s="24"/>
    </row>
    <row r="21" spans="1:9" ht="12.75">
      <c r="A21" s="27" t="s">
        <v>44</v>
      </c>
      <c r="B21" s="29">
        <f>(B19+B20)*10%</f>
        <v>2502.6659999999997</v>
      </c>
      <c r="C21" s="24"/>
      <c r="D21" s="24"/>
      <c r="E21" s="50"/>
      <c r="F21" s="50"/>
      <c r="G21" s="50"/>
      <c r="H21" s="50"/>
      <c r="I21" s="24"/>
    </row>
    <row r="22" spans="1:9" ht="12.75">
      <c r="A22" s="53" t="s">
        <v>43</v>
      </c>
      <c r="B22" s="28">
        <f>B18+B19+B20-B21</f>
        <v>22523.993999999995</v>
      </c>
      <c r="C22" s="24"/>
      <c r="D22" s="52"/>
      <c r="E22" s="50"/>
      <c r="F22" s="50"/>
      <c r="G22" s="50"/>
      <c r="H22" s="50"/>
      <c r="I22" s="24"/>
    </row>
    <row r="23" spans="1:9" ht="25.5">
      <c r="A23" s="1" t="s">
        <v>24</v>
      </c>
      <c r="B23" s="26">
        <v>5.52</v>
      </c>
      <c r="C23" s="24"/>
      <c r="D23" s="24"/>
      <c r="E23" s="50"/>
      <c r="F23" s="50"/>
      <c r="G23" s="50"/>
      <c r="H23" s="50"/>
      <c r="I23" s="24"/>
    </row>
    <row r="24" spans="1:9" ht="12.75">
      <c r="A24" s="27" t="s">
        <v>4</v>
      </c>
      <c r="B24" s="26">
        <v>2.19</v>
      </c>
      <c r="C24" s="24"/>
      <c r="D24" s="24"/>
      <c r="E24" s="50"/>
      <c r="F24" s="50"/>
      <c r="G24" s="50"/>
      <c r="H24" s="50"/>
      <c r="I24" s="24"/>
    </row>
    <row r="25" spans="1:9" ht="12.75">
      <c r="A25" s="6" t="s">
        <v>42</v>
      </c>
      <c r="B25" s="33">
        <f>B23+B24</f>
        <v>7.709999999999999</v>
      </c>
      <c r="C25" s="37"/>
      <c r="D25" s="24"/>
      <c r="E25" s="50"/>
      <c r="F25" s="50"/>
      <c r="G25" s="50"/>
      <c r="H25" s="50"/>
      <c r="I25" s="24"/>
    </row>
    <row r="26" spans="1:9" ht="12.75">
      <c r="A26" s="51"/>
      <c r="B26" s="25"/>
      <c r="C26" s="24"/>
      <c r="D26" s="24"/>
      <c r="E26" s="50"/>
      <c r="F26" s="50"/>
      <c r="G26" s="50"/>
      <c r="H26" s="50"/>
      <c r="I26" s="24"/>
    </row>
    <row r="27" spans="1:9" ht="12.75">
      <c r="A27" s="55" t="s">
        <v>5</v>
      </c>
      <c r="B27" s="56" t="s">
        <v>6</v>
      </c>
      <c r="C27" s="55" t="s">
        <v>7</v>
      </c>
      <c r="D27" s="56" t="s">
        <v>8</v>
      </c>
      <c r="E27" s="57" t="s">
        <v>9</v>
      </c>
      <c r="F27" s="58"/>
      <c r="G27" s="58"/>
      <c r="H27" s="59"/>
      <c r="I27" s="55" t="s">
        <v>10</v>
      </c>
    </row>
    <row r="28" spans="1:9" ht="12.75">
      <c r="A28" s="56"/>
      <c r="B28" s="56"/>
      <c r="C28" s="56"/>
      <c r="D28" s="56"/>
      <c r="E28" s="13" t="s">
        <v>11</v>
      </c>
      <c r="F28" s="49" t="s">
        <v>12</v>
      </c>
      <c r="G28" s="49" t="s">
        <v>13</v>
      </c>
      <c r="H28" s="49" t="s">
        <v>14</v>
      </c>
      <c r="I28" s="56"/>
    </row>
    <row r="29" spans="1:9" ht="25.5">
      <c r="A29" s="23" t="s">
        <v>15</v>
      </c>
      <c r="B29" s="22"/>
      <c r="C29" s="22"/>
      <c r="D29" s="22"/>
      <c r="E29" s="13"/>
      <c r="F29" s="49"/>
      <c r="G29" s="49"/>
      <c r="H29" s="49"/>
      <c r="I29" s="22"/>
    </row>
    <row r="30" spans="1:9" ht="12.75">
      <c r="A30" s="19" t="s">
        <v>16</v>
      </c>
      <c r="B30" s="14"/>
      <c r="C30" s="21"/>
      <c r="D30" s="16"/>
      <c r="E30" s="13">
        <v>500</v>
      </c>
      <c r="F30" s="13"/>
      <c r="G30" s="13"/>
      <c r="H30" s="13">
        <v>500</v>
      </c>
      <c r="I30" s="29">
        <f>SUM(E30:H30)</f>
        <v>1000</v>
      </c>
    </row>
    <row r="31" spans="1:9" ht="25.5">
      <c r="A31" s="4" t="s">
        <v>41</v>
      </c>
      <c r="B31" s="14" t="s">
        <v>17</v>
      </c>
      <c r="C31" s="21">
        <v>0.75</v>
      </c>
      <c r="D31" s="18">
        <v>270.5</v>
      </c>
      <c r="E31" s="13">
        <f>(D31*0.6*2)+(D31*C31)</f>
        <v>527.4749999999999</v>
      </c>
      <c r="F31" s="13">
        <f>D31*C31*3</f>
        <v>608.625</v>
      </c>
      <c r="G31" s="13">
        <f>F31</f>
        <v>608.625</v>
      </c>
      <c r="H31" s="13">
        <f>G31</f>
        <v>608.625</v>
      </c>
      <c r="I31" s="29">
        <f>SUM(E31:H31)</f>
        <v>2353.35</v>
      </c>
    </row>
    <row r="32" spans="1:9" ht="25.5">
      <c r="A32" s="4" t="s">
        <v>30</v>
      </c>
      <c r="B32" s="14" t="s">
        <v>17</v>
      </c>
      <c r="C32" s="21">
        <v>1.13</v>
      </c>
      <c r="D32" s="18">
        <v>270.5</v>
      </c>
      <c r="E32" s="13">
        <f>$C$32*$D$32*3</f>
        <v>916.9949999999999</v>
      </c>
      <c r="F32" s="13">
        <f>$C$32*$D$32*3</f>
        <v>916.9949999999999</v>
      </c>
      <c r="G32" s="13">
        <f>$C$32*$D$32*3</f>
        <v>916.9949999999999</v>
      </c>
      <c r="H32" s="13">
        <f>$C$32*$D$32*3</f>
        <v>916.9949999999999</v>
      </c>
      <c r="I32" s="29">
        <f>SUM(E32:H32)</f>
        <v>3667.9799999999996</v>
      </c>
    </row>
    <row r="33" spans="1:9" ht="25.5">
      <c r="A33" s="3" t="s">
        <v>40</v>
      </c>
      <c r="B33" s="14" t="s">
        <v>17</v>
      </c>
      <c r="C33" s="21">
        <v>0.77</v>
      </c>
      <c r="D33" s="18">
        <v>270.5</v>
      </c>
      <c r="E33" s="13">
        <f>(D33*0.54*2)+(0.69*D33)</f>
        <v>478.785</v>
      </c>
      <c r="F33" s="13">
        <f>D33*0.69*3</f>
        <v>559.935</v>
      </c>
      <c r="G33" s="13">
        <f>F33</f>
        <v>559.935</v>
      </c>
      <c r="H33" s="13">
        <f>G33</f>
        <v>559.935</v>
      </c>
      <c r="I33" s="29">
        <f>SUM(E33:H33)</f>
        <v>2158.59</v>
      </c>
    </row>
    <row r="34" spans="1:9" ht="25.5">
      <c r="A34" s="35" t="s">
        <v>29</v>
      </c>
      <c r="B34" s="14" t="s">
        <v>17</v>
      </c>
      <c r="C34" s="13">
        <v>0.3</v>
      </c>
      <c r="D34" s="18">
        <v>270.5</v>
      </c>
      <c r="E34" s="13">
        <f>D34*C34*2</f>
        <v>162.29999999999998</v>
      </c>
      <c r="F34" s="13"/>
      <c r="G34" s="13"/>
      <c r="H34" s="13"/>
      <c r="I34" s="29">
        <f>SUM(E34:H34)</f>
        <v>162.29999999999998</v>
      </c>
    </row>
    <row r="35" spans="1:9" ht="25.5">
      <c r="A35" s="3" t="s">
        <v>28</v>
      </c>
      <c r="B35" s="16"/>
      <c r="C35" s="16"/>
      <c r="D35" s="16"/>
      <c r="E35" s="13">
        <v>900</v>
      </c>
      <c r="F35" s="13">
        <v>900</v>
      </c>
      <c r="G35" s="13">
        <v>900</v>
      </c>
      <c r="H35" s="13">
        <v>900</v>
      </c>
      <c r="I35" s="29">
        <f>SUM(E35:H35)</f>
        <v>3600</v>
      </c>
    </row>
    <row r="36" spans="1:9" ht="38.25">
      <c r="A36" s="4" t="s">
        <v>39</v>
      </c>
      <c r="B36" s="16"/>
      <c r="C36" s="16"/>
      <c r="D36" s="16"/>
      <c r="E36" s="13"/>
      <c r="F36" s="13"/>
      <c r="G36" s="13">
        <v>1437</v>
      </c>
      <c r="H36" s="13"/>
      <c r="I36" s="29">
        <f>SUM(E36:H36)</f>
        <v>1437</v>
      </c>
    </row>
    <row r="37" spans="1:9" ht="12.75">
      <c r="A37" s="20" t="s">
        <v>38</v>
      </c>
      <c r="B37" s="17"/>
      <c r="C37" s="16"/>
      <c r="D37" s="15"/>
      <c r="E37" s="13"/>
      <c r="F37" s="13"/>
      <c r="G37" s="13"/>
      <c r="H37" s="13"/>
      <c r="I37" s="29"/>
    </row>
    <row r="38" spans="1:9" ht="25.5">
      <c r="A38" s="19" t="s">
        <v>37</v>
      </c>
      <c r="B38" s="14" t="s">
        <v>17</v>
      </c>
      <c r="C38" s="30">
        <v>1.9</v>
      </c>
      <c r="D38" s="18">
        <v>270.5</v>
      </c>
      <c r="E38" s="13">
        <f>D38*C38*3</f>
        <v>1541.85</v>
      </c>
      <c r="F38" s="13">
        <f>$C$38*$D$38*3</f>
        <v>1541.85</v>
      </c>
      <c r="G38" s="13">
        <f>$C$38*$D$38*3</f>
        <v>1541.85</v>
      </c>
      <c r="H38" s="13">
        <f>$C$38*$D$38*3</f>
        <v>1541.85</v>
      </c>
      <c r="I38" s="29">
        <f>SUM(E38:H38)</f>
        <v>6167.4</v>
      </c>
    </row>
    <row r="39" spans="1:9" ht="12.75">
      <c r="A39" s="48" t="s">
        <v>36</v>
      </c>
      <c r="B39" s="17"/>
      <c r="C39" s="16"/>
      <c r="D39" s="15"/>
      <c r="E39" s="13"/>
      <c r="F39" s="13"/>
      <c r="G39" s="13"/>
      <c r="H39" s="13"/>
      <c r="I39" s="29"/>
    </row>
    <row r="40" spans="1:9" ht="25.5">
      <c r="A40" s="4" t="s">
        <v>35</v>
      </c>
      <c r="B40" s="17"/>
      <c r="C40" s="16"/>
      <c r="D40" s="15"/>
      <c r="E40" s="13">
        <v>336.545</v>
      </c>
      <c r="F40" s="13">
        <f>E40</f>
        <v>336.545</v>
      </c>
      <c r="G40" s="13">
        <f>F40</f>
        <v>336.545</v>
      </c>
      <c r="H40" s="13">
        <f>G40</f>
        <v>336.545</v>
      </c>
      <c r="I40" s="29">
        <f>SUM(E40:H40)</f>
        <v>1346.18</v>
      </c>
    </row>
    <row r="41" spans="1:9" ht="12.75">
      <c r="A41" s="4" t="s">
        <v>34</v>
      </c>
      <c r="B41" s="17"/>
      <c r="C41" s="16"/>
      <c r="D41" s="15"/>
      <c r="E41" s="13">
        <f>(B19+B20)*0.95*1%</f>
        <v>237.75326999999993</v>
      </c>
      <c r="F41" s="13"/>
      <c r="G41" s="13"/>
      <c r="H41" s="13"/>
      <c r="I41" s="29">
        <f>SUM(E41:H41)</f>
        <v>237.75326999999993</v>
      </c>
    </row>
    <row r="42" spans="1:9" ht="25.5">
      <c r="A42" s="5" t="s">
        <v>33</v>
      </c>
      <c r="B42" s="14" t="s">
        <v>18</v>
      </c>
      <c r="C42" s="13">
        <v>4.1</v>
      </c>
      <c r="D42" s="12">
        <v>8</v>
      </c>
      <c r="E42" s="13">
        <f>$C$42*$D$42*3</f>
        <v>98.39999999999999</v>
      </c>
      <c r="F42" s="13">
        <f>$C$42*$D$42*3</f>
        <v>98.39999999999999</v>
      </c>
      <c r="G42" s="13">
        <f>$C$42*$D$42*3</f>
        <v>98.39999999999999</v>
      </c>
      <c r="H42" s="13">
        <f>$C$42*$D$42*3</f>
        <v>98.39999999999999</v>
      </c>
      <c r="I42" s="29">
        <f>SUM(E42:H42)</f>
        <v>393.59999999999997</v>
      </c>
    </row>
    <row r="43" spans="1:9" ht="12.75">
      <c r="A43" s="47" t="s">
        <v>19</v>
      </c>
      <c r="B43" s="45"/>
      <c r="C43" s="46"/>
      <c r="D43" s="45"/>
      <c r="E43" s="44">
        <f>SUM(E29:E42)</f>
        <v>5700.10327</v>
      </c>
      <c r="F43" s="44">
        <f>SUM(F29:F42)</f>
        <v>4962.349999999999</v>
      </c>
      <c r="G43" s="44">
        <f>SUM(G29:G42)</f>
        <v>6399.35</v>
      </c>
      <c r="H43" s="44">
        <f>SUM(H29:H42)</f>
        <v>5462.349999999999</v>
      </c>
      <c r="I43" s="28">
        <f>SUM(I29:I42)</f>
        <v>22524.15327</v>
      </c>
    </row>
    <row r="44" spans="1:9" ht="12.75">
      <c r="A44" s="2" t="s">
        <v>32</v>
      </c>
      <c r="B44" s="42"/>
      <c r="C44" s="43"/>
      <c r="D44" s="42"/>
      <c r="E44" s="13">
        <v>14400</v>
      </c>
      <c r="F44" s="13">
        <f>4800*3</f>
        <v>14400</v>
      </c>
      <c r="G44" s="13">
        <f>4800*3</f>
        <v>14400</v>
      </c>
      <c r="H44" s="13">
        <f>4800*3</f>
        <v>14400</v>
      </c>
      <c r="I44" s="29">
        <f>SUM(E44:H44)</f>
        <v>57600</v>
      </c>
    </row>
    <row r="45" spans="1:9" ht="12.75">
      <c r="A45" s="10" t="s">
        <v>20</v>
      </c>
      <c r="B45" s="8"/>
      <c r="C45" s="9"/>
      <c r="D45" s="8"/>
      <c r="E45" s="41">
        <f>SUM(E43:E44)</f>
        <v>20100.10327</v>
      </c>
      <c r="F45" s="41">
        <f>SUM(F43:F44)</f>
        <v>19362.35</v>
      </c>
      <c r="G45" s="41">
        <f>SUM(G43:G44)</f>
        <v>20799.35</v>
      </c>
      <c r="H45" s="41">
        <f>SUM(H43:H44)</f>
        <v>19862.35</v>
      </c>
      <c r="I45" s="40">
        <f>SUM(I43:I44)</f>
        <v>80124.15327</v>
      </c>
    </row>
    <row r="46" spans="1:9" ht="12.75">
      <c r="A46" s="7" t="s">
        <v>21</v>
      </c>
      <c r="B46" s="7"/>
      <c r="C46" s="7"/>
      <c r="D46" s="7"/>
      <c r="E46" s="39"/>
      <c r="F46" s="39"/>
      <c r="G46" s="39"/>
      <c r="H46" s="39"/>
      <c r="I46" s="38">
        <f>B22-I43</f>
        <v>-0.15927000000374392</v>
      </c>
    </row>
    <row r="47" spans="1:9" ht="12.75">
      <c r="A47" s="11"/>
      <c r="B47" s="11"/>
      <c r="C47" s="11"/>
      <c r="D47" s="11"/>
      <c r="E47" s="31"/>
      <c r="F47" s="31"/>
      <c r="G47" s="31"/>
      <c r="H47" s="31"/>
      <c r="I47" s="11"/>
    </row>
    <row r="48" spans="1:9" ht="12.75">
      <c r="A48" s="64"/>
      <c r="B48" s="11"/>
      <c r="C48" s="11"/>
      <c r="D48" s="11"/>
      <c r="E48" s="31"/>
      <c r="F48" s="31"/>
      <c r="G48" s="31"/>
      <c r="H48" s="31"/>
      <c r="I48" s="11"/>
    </row>
  </sheetData>
  <mergeCells count="12">
    <mergeCell ref="A14:I14"/>
    <mergeCell ref="A15:I15"/>
    <mergeCell ref="A27:A28"/>
    <mergeCell ref="B27:B28"/>
    <mergeCell ref="F1:H1"/>
    <mergeCell ref="F6:I6"/>
    <mergeCell ref="A13:I13"/>
    <mergeCell ref="D3:I3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2014-03-25T04:37:38Z</dcterms:modified>
  <cp:category/>
  <cp:version/>
  <cp:contentType/>
  <cp:contentStatus/>
</cp:coreProperties>
</file>