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<sst xmlns="http://schemas.openxmlformats.org/spreadsheetml/2006/main" count="72" uniqueCount="58">
  <si>
    <t>СОГЛАСОВАНО:</t>
  </si>
  <si>
    <t>Совет дома</t>
  </si>
  <si>
    <t>Исполнительный директор ООО "Управдом"</t>
  </si>
  <si>
    <t>_____________________ /_____________________ кв._____/</t>
  </si>
  <si>
    <t>_______________ А.О.Панченко</t>
  </si>
  <si>
    <t>"_____"_______________2016г.</t>
  </si>
  <si>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</si>
  <si>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</si>
  <si>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Железнодорожная, 5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</si>
  <si>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</si>
  <si>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</si>
  <si>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</si>
  <si>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</si>
  <si>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</si>
  <si>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</si>
  <si>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</si>
  <si>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</si>
  <si>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</si>
  <si>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</si>
  <si>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</si>
  <si>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</si>
  <si>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</si>
  <si>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</si>
  <si>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</si>
  <si>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</si>
  <si>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</si>
  <si>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</si>
  <si>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</si>
  <si>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</si>
  <si>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</si>
  <si>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</si>
  <si>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</si>
  <si>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</si>
  <si>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</si>
  <si>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</si>
  <si>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</si>
  <si>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</si>
  <si>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</si>
  <si>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</si>
  <si>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</si>
  <si>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</si>
  <si>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</si>
  <si>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1.7.1. Генеральная уборка (один раз в год, согласно графика)</t>
  </si>
  <si>
    <t>5% от уборки лестн.клеток</t>
  </si>
  <si>
    <t>1.8 Дополнительные работы по благоустройству (заказ спецтехники, уход за зелеными насаждениями и т.д.)</t>
  </si>
  <si>
    <t>1.9 Дератизация</t>
  </si>
  <si>
    <t>м2 подвала</t>
  </si>
  <si>
    <t>1.9.1 Дезинсекция</t>
  </si>
  <si>
    <t>2. Обслуживание приборов учета тепловой энергии</t>
  </si>
  <si>
    <t>2.1 Обслуживание приборов учета тепловой энергии</t>
  </si>
  <si>
    <t>3. Вывоз мусора</t>
  </si>
  <si>
    <t>3.1  Вывоз ТБО</t>
  </si>
  <si>
    <t>3.2  Вывоз КГО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</si>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</sst>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3" borderId="1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28">
      <selection activeCell="A1" sqref="A1:IV55"/>
    </sheetView>
  </sheetViews>
  <sheetFormatPr defaultColWidth="9.140625" defaultRowHeight="12.75"/>
  <cols>
    <col min="1" max="1" width="36.28125" style="0" customWidth="1"/>
    <col min="2" max="2" width="20.421875" style="0" customWidth="1"/>
  </cols>
  <sheetData>
    <row r="1" spans="1:10" ht="12.75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  <c r="J1" s="2"/>
    </row>
    <row r="2" spans="1:10" ht="12.75">
      <c r="A2" s="1"/>
      <c r="B2" s="1"/>
      <c r="C2" s="1"/>
      <c r="D2" s="1"/>
      <c r="E2" s="1"/>
      <c r="F2" s="1"/>
      <c r="G2" s="1"/>
      <c r="H2" s="3"/>
      <c r="I2" s="1"/>
      <c r="J2" s="2"/>
    </row>
    <row r="3" spans="1:10" ht="12.75">
      <c r="A3" s="4" t="s">
        <v>1</v>
      </c>
      <c r="B3" s="1"/>
      <c r="C3" s="1"/>
      <c r="D3" s="1"/>
      <c r="E3" s="5" t="s">
        <v>2</v>
      </c>
      <c r="G3" s="1"/>
      <c r="H3" s="1"/>
      <c r="I3" s="1"/>
      <c r="J3" s="2"/>
    </row>
    <row r="4" spans="1:10" ht="12.75">
      <c r="A4" s="1"/>
      <c r="B4" s="1"/>
      <c r="C4" s="1"/>
      <c r="D4" s="1"/>
      <c r="E4" s="1"/>
      <c r="F4" s="1"/>
      <c r="G4" s="1"/>
      <c r="H4" s="3"/>
      <c r="I4" s="1"/>
      <c r="J4" s="2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2"/>
    </row>
    <row r="6" spans="1:10" ht="12.75">
      <c r="A6" s="4" t="s">
        <v>3</v>
      </c>
      <c r="B6" s="1"/>
      <c r="C6" s="1"/>
      <c r="D6" s="1"/>
      <c r="E6" s="1"/>
      <c r="F6" s="1" t="s">
        <v>4</v>
      </c>
      <c r="G6" s="1"/>
      <c r="H6" s="3"/>
      <c r="I6" s="1"/>
      <c r="J6" s="2"/>
    </row>
    <row r="7" spans="1:10" ht="12.75">
      <c r="A7" s="4"/>
      <c r="B7" s="1"/>
      <c r="C7" s="1"/>
      <c r="D7" s="1"/>
      <c r="E7" s="1"/>
      <c r="F7" s="1"/>
      <c r="G7" s="6"/>
      <c r="H7" s="3"/>
      <c r="I7" s="1"/>
      <c r="J7" s="2"/>
    </row>
    <row r="8" spans="1:10" ht="12.75">
      <c r="A8" s="4" t="s">
        <v>3</v>
      </c>
      <c r="B8" s="1"/>
      <c r="C8" s="1"/>
      <c r="D8" s="1"/>
      <c r="E8" s="1"/>
      <c r="F8" s="1" t="s">
        <v>5</v>
      </c>
      <c r="G8" s="1"/>
      <c r="H8" s="3"/>
      <c r="I8" s="1"/>
      <c r="J8" s="2"/>
    </row>
    <row r="9" spans="1:10" ht="12.75">
      <c r="A9" s="4"/>
      <c r="B9" s="1"/>
      <c r="C9" s="1"/>
      <c r="D9" s="1"/>
      <c r="E9" s="1"/>
      <c r="F9" s="1"/>
      <c r="G9" s="1"/>
      <c r="H9" s="3"/>
      <c r="I9" s="1"/>
      <c r="J9" s="2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2"/>
    </row>
    <row r="11" spans="1:10" ht="12.75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2"/>
    </row>
    <row r="12" spans="1:10" ht="12.75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2"/>
    </row>
    <row r="13" spans="1:10" ht="12.75">
      <c r="A13" s="8" t="s">
        <v>8</v>
      </c>
      <c r="B13" s="8"/>
      <c r="C13" s="8"/>
      <c r="D13" s="8"/>
      <c r="E13" s="8"/>
      <c r="F13" s="8"/>
      <c r="G13" s="8"/>
      <c r="H13" s="8"/>
      <c r="I13" s="8"/>
      <c r="J13" s="2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2"/>
    </row>
    <row r="15" spans="1:10" ht="51">
      <c r="A15" s="10"/>
      <c r="B15" s="11" t="s">
        <v>9</v>
      </c>
      <c r="C15" s="12"/>
      <c r="D15" s="12"/>
      <c r="E15" s="12"/>
      <c r="F15" s="12"/>
      <c r="G15" s="12"/>
      <c r="H15" s="12"/>
      <c r="I15" s="12"/>
      <c r="J15" s="2"/>
    </row>
    <row r="16" spans="1:10" ht="12.75">
      <c r="A16" s="13" t="s">
        <v>10</v>
      </c>
      <c r="B16" s="11">
        <v>0</v>
      </c>
      <c r="C16" s="12"/>
      <c r="D16" s="12"/>
      <c r="E16" s="12"/>
      <c r="F16" s="12"/>
      <c r="G16" s="12"/>
      <c r="H16" s="12"/>
      <c r="I16" s="12"/>
      <c r="J16" s="2"/>
    </row>
    <row r="17" spans="1:10" ht="25.5">
      <c r="A17" s="13" t="s">
        <v>11</v>
      </c>
      <c r="B17" s="14">
        <f>B22*D33*12</f>
        <v>211498.476</v>
      </c>
      <c r="C17" s="12"/>
      <c r="D17" s="12"/>
      <c r="E17" s="12"/>
      <c r="F17" s="12"/>
      <c r="G17" s="12"/>
      <c r="H17" s="12"/>
      <c r="I17" s="12"/>
      <c r="J17" s="2"/>
    </row>
    <row r="18" spans="1:10" ht="25.5">
      <c r="A18" s="13" t="s">
        <v>12</v>
      </c>
      <c r="B18" s="14">
        <f>B23*D44*12</f>
        <v>23947.979999999996</v>
      </c>
      <c r="C18" s="12"/>
      <c r="D18" s="12"/>
      <c r="E18" s="12"/>
      <c r="F18" s="12"/>
      <c r="G18" s="12"/>
      <c r="H18" s="12"/>
      <c r="I18" s="12"/>
      <c r="J18" s="2"/>
    </row>
    <row r="19" spans="1:10" ht="12.75">
      <c r="A19" s="13" t="s">
        <v>13</v>
      </c>
      <c r="B19" s="14">
        <f>B24*D48*12</f>
        <v>69575.18399999998</v>
      </c>
      <c r="C19" s="12"/>
      <c r="D19" s="12"/>
      <c r="E19" s="12"/>
      <c r="F19" s="12"/>
      <c r="G19" s="12"/>
      <c r="H19" s="12"/>
      <c r="I19" s="12"/>
      <c r="J19" s="2"/>
    </row>
    <row r="20" spans="1:10" ht="12.75">
      <c r="A20" s="15" t="s">
        <v>14</v>
      </c>
      <c r="B20" s="14">
        <f>(B17+B18+B19)*13%</f>
        <v>39652.813200000004</v>
      </c>
      <c r="C20" s="12"/>
      <c r="D20" s="12"/>
      <c r="E20" s="12"/>
      <c r="F20" s="12"/>
      <c r="G20" s="12"/>
      <c r="H20" s="12"/>
      <c r="I20" s="12"/>
      <c r="J20" s="2"/>
    </row>
    <row r="21" spans="1:10" ht="12.75">
      <c r="A21" s="16" t="s">
        <v>15</v>
      </c>
      <c r="B21" s="17">
        <f>B17+B18+B19-B20</f>
        <v>265368.82680000004</v>
      </c>
      <c r="C21" s="12"/>
      <c r="D21" s="12"/>
      <c r="E21" s="12"/>
      <c r="F21" s="12"/>
      <c r="G21" s="12"/>
      <c r="H21" s="12"/>
      <c r="I21" s="12"/>
      <c r="J21" s="2"/>
    </row>
    <row r="22" spans="1:10" ht="25.5">
      <c r="A22" s="13" t="s">
        <v>16</v>
      </c>
      <c r="B22" s="18">
        <v>8.39</v>
      </c>
      <c r="C22" s="19"/>
      <c r="D22" s="12"/>
      <c r="E22" s="12"/>
      <c r="F22" s="12"/>
      <c r="G22" s="12"/>
      <c r="H22" s="12"/>
      <c r="I22" s="12"/>
      <c r="J22" s="2"/>
    </row>
    <row r="23" spans="1:10" ht="12.75">
      <c r="A23" s="13" t="s">
        <v>17</v>
      </c>
      <c r="B23" s="10">
        <v>0.95</v>
      </c>
      <c r="C23" s="12"/>
      <c r="D23" s="12"/>
      <c r="E23" s="12"/>
      <c r="F23" s="12"/>
      <c r="G23" s="12"/>
      <c r="H23" s="12"/>
      <c r="I23" s="12"/>
      <c r="J23" s="2"/>
    </row>
    <row r="24" spans="1:10" ht="12.75">
      <c r="A24" s="13" t="s">
        <v>18</v>
      </c>
      <c r="B24" s="10">
        <v>2.76</v>
      </c>
      <c r="C24" s="12"/>
      <c r="D24" s="12"/>
      <c r="E24" s="12"/>
      <c r="F24" s="12"/>
      <c r="G24" s="12"/>
      <c r="H24" s="12"/>
      <c r="I24" s="12"/>
      <c r="J24" s="2"/>
    </row>
    <row r="25" spans="1:10" ht="12.75">
      <c r="A25" s="20" t="s">
        <v>19</v>
      </c>
      <c r="B25" s="21">
        <f>SUM(B22:B24)</f>
        <v>12.1</v>
      </c>
      <c r="C25" s="12"/>
      <c r="D25" s="12"/>
      <c r="E25" s="12"/>
      <c r="F25" s="12"/>
      <c r="G25" s="12"/>
      <c r="H25" s="12"/>
      <c r="I25" s="12"/>
      <c r="J25" s="2"/>
    </row>
    <row r="26" spans="1:10" ht="12.75">
      <c r="A26" s="22"/>
      <c r="B26" s="23">
        <v>8.3</v>
      </c>
      <c r="C26" s="24"/>
      <c r="D26" s="24"/>
      <c r="E26" s="24"/>
      <c r="F26" s="24"/>
      <c r="G26" s="24"/>
      <c r="H26" s="24"/>
      <c r="I26" s="24"/>
      <c r="J26" s="2"/>
    </row>
    <row r="27" spans="1:10" ht="12.75">
      <c r="A27" s="25" t="s">
        <v>20</v>
      </c>
      <c r="B27" s="26" t="s">
        <v>21</v>
      </c>
      <c r="C27" s="26" t="s">
        <v>22</v>
      </c>
      <c r="D27" s="26" t="s">
        <v>23</v>
      </c>
      <c r="E27" s="27" t="s">
        <v>24</v>
      </c>
      <c r="F27" s="27"/>
      <c r="G27" s="27"/>
      <c r="H27" s="27"/>
      <c r="I27" s="25" t="s">
        <v>25</v>
      </c>
      <c r="J27" s="2"/>
    </row>
    <row r="28" spans="1:10" ht="12.75">
      <c r="A28" s="25"/>
      <c r="B28" s="28"/>
      <c r="C28" s="28"/>
      <c r="D28" s="28"/>
      <c r="E28" s="10" t="s">
        <v>26</v>
      </c>
      <c r="F28" s="10" t="s">
        <v>27</v>
      </c>
      <c r="G28" s="10" t="s">
        <v>28</v>
      </c>
      <c r="H28" s="10" t="s">
        <v>29</v>
      </c>
      <c r="I28" s="25"/>
      <c r="J28" s="2"/>
    </row>
    <row r="29" spans="1:10" ht="12.75">
      <c r="A29" s="29" t="s">
        <v>30</v>
      </c>
      <c r="B29" s="30"/>
      <c r="C29" s="30"/>
      <c r="D29" s="30"/>
      <c r="E29" s="10"/>
      <c r="F29" s="10"/>
      <c r="G29" s="10"/>
      <c r="H29" s="10"/>
      <c r="I29" s="30"/>
      <c r="J29" s="2"/>
    </row>
    <row r="30" spans="1:10" ht="25.5">
      <c r="A30" s="31" t="s">
        <v>31</v>
      </c>
      <c r="B30" s="11" t="s">
        <v>32</v>
      </c>
      <c r="C30" s="10">
        <v>0.4</v>
      </c>
      <c r="D30" s="32">
        <v>2100.7</v>
      </c>
      <c r="E30" s="14">
        <f>C30*D30*3</f>
        <v>2520.84</v>
      </c>
      <c r="F30" s="14">
        <f>C30*D30*3</f>
        <v>2520.84</v>
      </c>
      <c r="G30" s="14">
        <f>C30*D30*3</f>
        <v>2520.84</v>
      </c>
      <c r="H30" s="14">
        <f>C30*D30*3</f>
        <v>2520.84</v>
      </c>
      <c r="I30" s="14">
        <f>SUM(E30:H30)</f>
        <v>10083.36</v>
      </c>
      <c r="J30" s="2"/>
    </row>
    <row r="31" spans="1:10" ht="38.25">
      <c r="A31" s="33" t="s">
        <v>33</v>
      </c>
      <c r="B31" s="34" t="s">
        <v>34</v>
      </c>
      <c r="C31" s="35"/>
      <c r="D31" s="36"/>
      <c r="E31" s="37">
        <f>I31/4</f>
        <v>1500</v>
      </c>
      <c r="F31" s="37">
        <f>I31/4</f>
        <v>1500</v>
      </c>
      <c r="G31" s="37">
        <f>I31/4</f>
        <v>1500</v>
      </c>
      <c r="H31" s="37">
        <f>I31/4</f>
        <v>1500</v>
      </c>
      <c r="I31" s="37">
        <v>6000</v>
      </c>
      <c r="J31" s="2"/>
    </row>
    <row r="32" spans="1:10" ht="25.5">
      <c r="A32" s="38" t="s">
        <v>35</v>
      </c>
      <c r="B32" s="34" t="s">
        <v>32</v>
      </c>
      <c r="C32" s="39">
        <v>0.93</v>
      </c>
      <c r="D32" s="36">
        <f>$D$30</f>
        <v>2100.7</v>
      </c>
      <c r="E32" s="37">
        <f>C32*D32*3</f>
        <v>5860.9529999999995</v>
      </c>
      <c r="F32" s="37">
        <f>C32*D32*3</f>
        <v>5860.9529999999995</v>
      </c>
      <c r="G32" s="37">
        <f>C32*D32*3</f>
        <v>5860.9529999999995</v>
      </c>
      <c r="H32" s="37">
        <f>C32*D32*3</f>
        <v>5860.9529999999995</v>
      </c>
      <c r="I32" s="37">
        <f>SUM(E32:H32)</f>
        <v>23443.811999999998</v>
      </c>
      <c r="J32" s="2"/>
    </row>
    <row r="33" spans="1:10" ht="25.5">
      <c r="A33" s="38" t="s">
        <v>36</v>
      </c>
      <c r="B33" s="34" t="s">
        <v>32</v>
      </c>
      <c r="C33" s="39">
        <v>1.35</v>
      </c>
      <c r="D33" s="36">
        <f>$D$30</f>
        <v>2100.7</v>
      </c>
      <c r="E33" s="37">
        <f>C33*D33*3</f>
        <v>8507.835000000001</v>
      </c>
      <c r="F33" s="37">
        <f>C33*D33*3</f>
        <v>8507.835000000001</v>
      </c>
      <c r="G33" s="37">
        <f>C33*D33*3</f>
        <v>8507.835000000001</v>
      </c>
      <c r="H33" s="37">
        <f>C33*D33*3</f>
        <v>8507.835000000001</v>
      </c>
      <c r="I33" s="37">
        <f>SUM(E33:H33)</f>
        <v>34031.340000000004</v>
      </c>
      <c r="J33" s="2"/>
    </row>
    <row r="34" spans="1:10" ht="25.5">
      <c r="A34" s="40" t="s">
        <v>37</v>
      </c>
      <c r="B34" s="34" t="s">
        <v>32</v>
      </c>
      <c r="C34" s="39">
        <v>0.06</v>
      </c>
      <c r="D34" s="36">
        <f>$D$30</f>
        <v>2100.7</v>
      </c>
      <c r="E34" s="37">
        <f>D34*C34*3</f>
        <v>378.126</v>
      </c>
      <c r="F34" s="37">
        <f>D34*C34*3</f>
        <v>378.126</v>
      </c>
      <c r="G34" s="37">
        <f>D34*C34*3</f>
        <v>378.126</v>
      </c>
      <c r="H34" s="37">
        <f>D34*C34*3</f>
        <v>378.126</v>
      </c>
      <c r="I34" s="37">
        <f>SUM(E34:H34)</f>
        <v>1512.504</v>
      </c>
      <c r="J34" s="2"/>
    </row>
    <row r="35" spans="1:10" ht="25.5">
      <c r="A35" s="38" t="s">
        <v>38</v>
      </c>
      <c r="B35" s="34" t="s">
        <v>32</v>
      </c>
      <c r="C35" s="39">
        <v>1.1</v>
      </c>
      <c r="D35" s="36">
        <f>$D$30</f>
        <v>2100.7</v>
      </c>
      <c r="E35" s="37">
        <f>C35*D35*3</f>
        <v>6932.3099999999995</v>
      </c>
      <c r="F35" s="37">
        <f>C35*D35*3</f>
        <v>6932.3099999999995</v>
      </c>
      <c r="G35" s="37">
        <f>C35*D35*3</f>
        <v>6932.3099999999995</v>
      </c>
      <c r="H35" s="37">
        <f>C35*D35*3</f>
        <v>6932.3099999999995</v>
      </c>
      <c r="I35" s="37">
        <f>SUM(E35:H35)</f>
        <v>27729.239999999998</v>
      </c>
      <c r="J35" s="2"/>
    </row>
    <row r="36" spans="1:10" ht="25.5">
      <c r="A36" s="41" t="s">
        <v>39</v>
      </c>
      <c r="B36" s="39" t="s">
        <v>34</v>
      </c>
      <c r="C36" s="39"/>
      <c r="D36" s="36"/>
      <c r="E36" s="37">
        <f>I36/4</f>
        <v>1210</v>
      </c>
      <c r="F36" s="37">
        <f>I36/4</f>
        <v>1210</v>
      </c>
      <c r="G36" s="37">
        <f>I36/4</f>
        <v>1210</v>
      </c>
      <c r="H36" s="37">
        <f>I36/4</f>
        <v>1210</v>
      </c>
      <c r="I36" s="37">
        <v>4840</v>
      </c>
      <c r="J36" s="2"/>
    </row>
    <row r="37" spans="1:10" ht="25.5">
      <c r="A37" s="38" t="s">
        <v>40</v>
      </c>
      <c r="B37" s="34" t="s">
        <v>32</v>
      </c>
      <c r="C37" s="39">
        <v>1.2</v>
      </c>
      <c r="D37" s="36">
        <f>$D$30</f>
        <v>2100.7</v>
      </c>
      <c r="E37" s="37">
        <f>C37*D37*3</f>
        <v>7562.519999999999</v>
      </c>
      <c r="F37" s="37">
        <f>C37*D37*3</f>
        <v>7562.519999999999</v>
      </c>
      <c r="G37" s="37">
        <f>C37*D37*3</f>
        <v>7562.519999999999</v>
      </c>
      <c r="H37" s="37">
        <f>C37*D37*3</f>
        <v>7562.519999999999</v>
      </c>
      <c r="I37" s="37">
        <f>SUM(E37:H37)</f>
        <v>30250.079999999994</v>
      </c>
      <c r="J37" s="2"/>
    </row>
    <row r="38" spans="1:10" ht="25.5">
      <c r="A38" s="38" t="s">
        <v>41</v>
      </c>
      <c r="B38" s="34" t="s">
        <v>32</v>
      </c>
      <c r="C38" s="39">
        <v>1.1</v>
      </c>
      <c r="D38" s="36">
        <f>$D$30</f>
        <v>2100.7</v>
      </c>
      <c r="E38" s="37">
        <f>C38*D38*3</f>
        <v>6932.3099999999995</v>
      </c>
      <c r="F38" s="37">
        <f>C38*D38*3</f>
        <v>6932.3099999999995</v>
      </c>
      <c r="G38" s="37">
        <f>C38*D38*3</f>
        <v>6932.3099999999995</v>
      </c>
      <c r="H38" s="37">
        <f>C38*D38*3</f>
        <v>6932.3099999999995</v>
      </c>
      <c r="I38" s="37">
        <f>SUM(E38:H38)</f>
        <v>27729.239999999998</v>
      </c>
      <c r="J38" s="2"/>
    </row>
    <row r="39" spans="1:10" ht="25.5">
      <c r="A39" s="38" t="s">
        <v>42</v>
      </c>
      <c r="B39" s="34" t="s">
        <v>43</v>
      </c>
      <c r="C39" s="39"/>
      <c r="D39" s="42"/>
      <c r="E39" s="37"/>
      <c r="F39" s="37"/>
      <c r="G39" s="37">
        <f>C39*D39</f>
        <v>0</v>
      </c>
      <c r="H39" s="37">
        <v>0</v>
      </c>
      <c r="I39" s="37">
        <f>SUM(E39:H39)</f>
        <v>0</v>
      </c>
      <c r="J39" s="2"/>
    </row>
    <row r="40" spans="1:10" ht="25.5">
      <c r="A40" s="41" t="s">
        <v>44</v>
      </c>
      <c r="B40" s="39" t="s">
        <v>34</v>
      </c>
      <c r="C40" s="39"/>
      <c r="D40" s="43"/>
      <c r="E40" s="37">
        <f>I40/4</f>
        <v>1645</v>
      </c>
      <c r="F40" s="37">
        <f>I40/4</f>
        <v>1645</v>
      </c>
      <c r="G40" s="37">
        <f>I40/4</f>
        <v>1645</v>
      </c>
      <c r="H40" s="37">
        <f>I40/4</f>
        <v>1645</v>
      </c>
      <c r="I40" s="37">
        <v>6580</v>
      </c>
      <c r="J40" s="2"/>
    </row>
    <row r="41" spans="1:10" ht="12.75">
      <c r="A41" s="44" t="s">
        <v>45</v>
      </c>
      <c r="B41" s="45" t="s">
        <v>46</v>
      </c>
      <c r="C41" s="46">
        <v>2</v>
      </c>
      <c r="D41" s="47">
        <v>800</v>
      </c>
      <c r="E41" s="47"/>
      <c r="F41" s="47">
        <f>C41*D41/2</f>
        <v>800</v>
      </c>
      <c r="G41" s="47"/>
      <c r="H41" s="47">
        <f>C41*D41/2</f>
        <v>800</v>
      </c>
      <c r="I41" s="47">
        <f>F41+H41</f>
        <v>1600</v>
      </c>
      <c r="J41" s="2"/>
    </row>
    <row r="42" spans="1:10" ht="12.75">
      <c r="A42" s="44" t="s">
        <v>47</v>
      </c>
      <c r="B42" s="45"/>
      <c r="C42" s="46">
        <v>2</v>
      </c>
      <c r="D42" s="47">
        <v>800</v>
      </c>
      <c r="E42" s="47"/>
      <c r="F42" s="47">
        <f>C42*D42/2</f>
        <v>800</v>
      </c>
      <c r="G42" s="47"/>
      <c r="H42" s="47">
        <f>C42*D42/2</f>
        <v>800</v>
      </c>
      <c r="I42" s="47">
        <f>F42+H42</f>
        <v>1600</v>
      </c>
      <c r="J42" s="2"/>
    </row>
    <row r="43" spans="1:10" ht="12.75">
      <c r="A43" s="48" t="s">
        <v>48</v>
      </c>
      <c r="B43" s="49"/>
      <c r="C43" s="39"/>
      <c r="D43" s="37"/>
      <c r="E43" s="37"/>
      <c r="F43" s="37"/>
      <c r="G43" s="37"/>
      <c r="H43" s="37"/>
      <c r="I43" s="37"/>
      <c r="J43" s="2"/>
    </row>
    <row r="44" spans="1:10" ht="25.5">
      <c r="A44" s="44" t="s">
        <v>49</v>
      </c>
      <c r="B44" s="50" t="s">
        <v>32</v>
      </c>
      <c r="C44" s="46">
        <v>0.76</v>
      </c>
      <c r="D44" s="32">
        <f>$D$30</f>
        <v>2100.7</v>
      </c>
      <c r="E44" s="47">
        <f>C44*D44*3</f>
        <v>4789.596</v>
      </c>
      <c r="F44" s="47">
        <f>C44*D44*3</f>
        <v>4789.596</v>
      </c>
      <c r="G44" s="47">
        <f>C44*D44*3</f>
        <v>4789.596</v>
      </c>
      <c r="H44" s="47">
        <f>C44*D44*3</f>
        <v>4789.596</v>
      </c>
      <c r="I44" s="47">
        <f>SUM(E44:H44)</f>
        <v>19158.384</v>
      </c>
      <c r="J44" s="2"/>
    </row>
    <row r="45" spans="1:10" ht="12.75" hidden="1">
      <c r="A45" s="31"/>
      <c r="B45" s="11"/>
      <c r="C45" s="39"/>
      <c r="D45" s="36"/>
      <c r="E45" s="37"/>
      <c r="F45" s="37"/>
      <c r="G45" s="37"/>
      <c r="H45" s="37"/>
      <c r="I45" s="37"/>
      <c r="J45" s="2"/>
    </row>
    <row r="46" spans="1:10" ht="12.75" hidden="1">
      <c r="A46" s="31"/>
      <c r="B46" s="11"/>
      <c r="C46" s="39"/>
      <c r="D46" s="36"/>
      <c r="E46" s="37"/>
      <c r="F46" s="37"/>
      <c r="G46" s="37"/>
      <c r="H46" s="37"/>
      <c r="I46" s="37"/>
      <c r="J46" s="2"/>
    </row>
    <row r="47" spans="1:10" ht="12.75">
      <c r="A47" s="48" t="s">
        <v>50</v>
      </c>
      <c r="B47" s="11"/>
      <c r="C47" s="10"/>
      <c r="D47" s="51"/>
      <c r="E47" s="14"/>
      <c r="F47" s="14"/>
      <c r="G47" s="14"/>
      <c r="H47" s="14"/>
      <c r="I47" s="14"/>
      <c r="J47" s="2"/>
    </row>
    <row r="48" spans="1:10" ht="25.5">
      <c r="A48" s="31" t="s">
        <v>51</v>
      </c>
      <c r="B48" s="11" t="s">
        <v>32</v>
      </c>
      <c r="C48" s="10">
        <v>2.35</v>
      </c>
      <c r="D48" s="36">
        <f>$D$30</f>
        <v>2100.7</v>
      </c>
      <c r="E48" s="14">
        <f>C48*D48*3</f>
        <v>14809.934999999998</v>
      </c>
      <c r="F48" s="14">
        <f>C48*D48*3</f>
        <v>14809.934999999998</v>
      </c>
      <c r="G48" s="14">
        <f>C48*D48*3</f>
        <v>14809.934999999998</v>
      </c>
      <c r="H48" s="14">
        <f>C48*D48*3</f>
        <v>14809.934999999998</v>
      </c>
      <c r="I48" s="14">
        <f>SUM(E48:H48)</f>
        <v>59239.73999999999</v>
      </c>
      <c r="J48" s="2"/>
    </row>
    <row r="49" spans="1:10" ht="25.5" hidden="1">
      <c r="A49" s="31" t="s">
        <v>52</v>
      </c>
      <c r="B49" s="11" t="s">
        <v>32</v>
      </c>
      <c r="C49" s="10">
        <v>0</v>
      </c>
      <c r="D49" s="36">
        <f>$D$30</f>
        <v>2100.7</v>
      </c>
      <c r="E49" s="14">
        <f>C49*D49*3</f>
        <v>0</v>
      </c>
      <c r="F49" s="14">
        <f>C49*D49*3</f>
        <v>0</v>
      </c>
      <c r="G49" s="14">
        <f>C49*D49*3</f>
        <v>0</v>
      </c>
      <c r="H49" s="14">
        <f>C49*D49*3</f>
        <v>0</v>
      </c>
      <c r="I49" s="14">
        <f>SUM(E49:H49)</f>
        <v>0</v>
      </c>
      <c r="J49" s="2"/>
    </row>
    <row r="50" spans="1:10" ht="12.75">
      <c r="A50" s="48" t="s">
        <v>53</v>
      </c>
      <c r="B50" s="30"/>
      <c r="C50" s="10"/>
      <c r="D50" s="52"/>
      <c r="E50" s="52"/>
      <c r="F50" s="52"/>
      <c r="G50" s="52"/>
      <c r="H50" s="52"/>
      <c r="I50" s="14"/>
      <c r="J50" s="2"/>
    </row>
    <row r="51" spans="1:10" ht="12.75">
      <c r="A51" s="15" t="s">
        <v>54</v>
      </c>
      <c r="B51" s="30"/>
      <c r="C51" s="10"/>
      <c r="D51" s="52"/>
      <c r="E51" s="14">
        <f>I51/4</f>
        <v>2892.6638999999996</v>
      </c>
      <c r="F51" s="14">
        <f>I51/4</f>
        <v>2892.6638999999996</v>
      </c>
      <c r="G51" s="14">
        <f>I51/4</f>
        <v>2892.6638999999996</v>
      </c>
      <c r="H51" s="14">
        <f>I51/4</f>
        <v>2892.6638999999996</v>
      </c>
      <c r="I51" s="14">
        <f>(B25+B26)*12*0.9*0.025*D30</f>
        <v>11570.655599999998</v>
      </c>
      <c r="J51" s="2"/>
    </row>
    <row r="52" spans="1:10" ht="12.75">
      <c r="A52" s="53" t="s">
        <v>55</v>
      </c>
      <c r="B52" s="54"/>
      <c r="C52" s="55"/>
      <c r="D52" s="56"/>
      <c r="E52" s="17">
        <f>SUM(E30:E51)</f>
        <v>65542.08889999999</v>
      </c>
      <c r="F52" s="17">
        <f>SUM(F30:F51)</f>
        <v>67142.08889999999</v>
      </c>
      <c r="G52" s="17">
        <f>SUM(G30:G51)</f>
        <v>65542.08889999999</v>
      </c>
      <c r="H52" s="17">
        <f>SUM(H30:H51)</f>
        <v>67142.08889999999</v>
      </c>
      <c r="I52" s="17">
        <f>SUM(I30:I51)</f>
        <v>265368.35559999995</v>
      </c>
      <c r="J52" s="2"/>
    </row>
    <row r="53" spans="1:10" ht="12.75">
      <c r="A53" s="15" t="s">
        <v>14</v>
      </c>
      <c r="B53" s="30"/>
      <c r="C53" s="10"/>
      <c r="D53" s="57"/>
      <c r="E53" s="14">
        <f>I53/4</f>
        <v>9913.203300000001</v>
      </c>
      <c r="F53" s="14">
        <f>I53/4</f>
        <v>9913.203300000001</v>
      </c>
      <c r="G53" s="14">
        <f>I53/4</f>
        <v>9913.203300000001</v>
      </c>
      <c r="H53" s="14">
        <f>I53/4</f>
        <v>9913.203300000001</v>
      </c>
      <c r="I53" s="58">
        <f>B20</f>
        <v>39652.813200000004</v>
      </c>
      <c r="J53" s="2"/>
    </row>
    <row r="54" spans="1:10" ht="12.75">
      <c r="A54" s="59" t="s">
        <v>56</v>
      </c>
      <c r="B54" s="30"/>
      <c r="C54" s="10"/>
      <c r="D54" s="57"/>
      <c r="E54" s="58">
        <f>SUM(E52:E53)</f>
        <v>75455.2922</v>
      </c>
      <c r="F54" s="58">
        <f>SUM(F52:F53)</f>
        <v>77055.2922</v>
      </c>
      <c r="G54" s="58">
        <f>SUM(G52:G53)</f>
        <v>75455.2922</v>
      </c>
      <c r="H54" s="58">
        <f>SUM(H52:H53)</f>
        <v>77055.2922</v>
      </c>
      <c r="I54" s="58">
        <f>I52+I53</f>
        <v>305021.1688</v>
      </c>
      <c r="J54" s="2"/>
    </row>
    <row r="55" spans="1:10" ht="12.75">
      <c r="A55" s="60" t="s">
        <v>57</v>
      </c>
      <c r="B55" s="61"/>
      <c r="C55" s="62"/>
      <c r="D55" s="61"/>
      <c r="E55" s="63"/>
      <c r="F55" s="63"/>
      <c r="G55" s="63"/>
      <c r="H55" s="63"/>
      <c r="I55" s="64">
        <f>B21-I52</f>
        <v>0.4712000000872649</v>
      </c>
      <c r="J55" s="2"/>
    </row>
  </sheetData>
  <mergeCells count="9">
    <mergeCell ref="A11:I11"/>
    <mergeCell ref="A12:I12"/>
    <mergeCell ref="A13:I13"/>
    <mergeCell ref="A27:A28"/>
    <mergeCell ref="B27:B28"/>
    <mergeCell ref="C27:C28"/>
    <mergeCell ref="D27:D28"/>
    <mergeCell ref="E27:H27"/>
    <mergeCell ref="I27:I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2016-07-19T09:34:01Z</dcterms:modified>
  <cp:category/>
  <cp:version/>
  <cp:contentType/>
  <cp:contentStatus/>
</cp:coreProperties>
</file>