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<sst xmlns="http://schemas.openxmlformats.org/spreadsheetml/2006/main" count="70" uniqueCount="59">
  <si>
    <t>_____________________ /_____________________ кв._____/</t>
  </si>
  <si>
    <t>работ по содержанию общего имущества жилого дома</t>
  </si>
  <si>
    <t>Содержание общего имущества, руб.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</si>
  <si>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</si>
  <si>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</si>
  <si>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</si>
  <si>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</si>
  <si>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</si>
  <si>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</si>
  <si>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</si>
  <si>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</si>
  <si>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</si>
  <si>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</si>
  <si>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</si>
  <si>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</si>
  <si>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</si>
  <si>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</si>
  <si>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</si>
  <si>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</si>
  <si>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</si>
  <si>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</si>
  <si>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</si>
  <si>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</si>
  <si>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</si>
  <si>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</si>
  <si>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1.3. Обслуживание инженерного оборудования</t>
  </si>
  <si>
    <t>Тариф по тех.обслуживанию помещений общего пользования</t>
  </si>
  <si>
    <t>Сумма годовых начислений на вывоз мусора</t>
  </si>
  <si>
    <t>Сумма годовых начислений на обслуживание приборов учета тепловой энергии</t>
  </si>
  <si>
    <t>Сумма годовых начислений на тех.обслуживание помещений общего пользования</t>
  </si>
  <si>
    <t>2.1. Обслуживание приборов учета тепловой энергии</t>
  </si>
  <si>
    <t>2. Обслуживание приборов учета тепловой энергии:</t>
  </si>
  <si>
    <t>1.7. Уборка придомовой территории</t>
  </si>
  <si>
    <t>1.6. Материалы на мелкий ремонт и аварийное обслуживание</t>
  </si>
  <si>
    <t>1.5. Обслуживание прибора учета электроэнергии</t>
  </si>
  <si>
    <t>Итого, тариф на содержание</t>
  </si>
  <si>
    <t>Тариф по обслуживанию приборов учета тепловой энергии</t>
  </si>
  <si>
    <t>План на 2012 год</t>
  </si>
  <si>
    <t>________________ О.Г. Урядов</t>
  </si>
  <si>
    <t>Директор ООО "Управдом"</t>
  </si>
  <si>
    <t>Отчисления на содержание УК 10%</t>
  </si>
  <si>
    <t>5.2. Затраты на печать квитанций и обработку платежей</t>
  </si>
  <si>
    <t>5.1. Комиссия за прием платежей (3% от оплаты за все услуги)</t>
  </si>
  <si>
    <t>5. Прочее:</t>
  </si>
  <si>
    <t>4.1. Вывоз мусора</t>
  </si>
  <si>
    <t>4. Вывоз мусора:</t>
  </si>
  <si>
    <t>шт</t>
  </si>
  <si>
    <t>3.1. Обслуживание лифтового хозяйства</t>
  </si>
  <si>
    <t>3. Обслуживание лифтового хозяйства:</t>
  </si>
  <si>
    <t>м2 подвала</t>
  </si>
  <si>
    <t>1.11. Дератизация</t>
  </si>
  <si>
    <t>1.10. Дополнительные работы по благоустройству (заказ спецтехники, уход за зелеными насаждениями и т.д.)</t>
  </si>
  <si>
    <t>1.9. Уборка лифтов</t>
  </si>
  <si>
    <t>1.8. Уборка лестничных клеток</t>
  </si>
  <si>
    <t>Тариф по содержанию и обслуживанию лифтового хозяйства</t>
  </si>
  <si>
    <t>Сумма на выполнение работ</t>
  </si>
  <si>
    <t>Сумма годовых начислений на содержание и обслуживание лифтового хозяйства</t>
  </si>
  <si>
    <t>Остаток на 01.01.2012г.</t>
  </si>
  <si>
    <r>
      <t xml:space="preserve">по адресу: </t>
    </r>
    <r>
      <rPr>
        <b/>
        <sz val="10"/>
        <rFont val="Arial"/>
        <family val="0"/>
      </rPr>
      <t>ул. Вокзальная, 35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</si>
</sst>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3" fontId="1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37">
      <selection activeCell="M18" sqref="M18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25" t="s">
        <v>24</v>
      </c>
      <c r="B1" s="25"/>
      <c r="C1" s="25"/>
      <c r="D1" s="25"/>
      <c r="E1" s="25"/>
      <c r="F1" s="25" t="s">
        <v>24</v>
      </c>
      <c r="G1" s="25"/>
      <c r="H1" s="25"/>
      <c r="I1" s="25"/>
    </row>
    <row r="2" spans="1:9" ht="12.75">
      <c r="A2" s="25"/>
      <c r="B2" s="25"/>
      <c r="C2" s="25"/>
      <c r="D2" s="25"/>
      <c r="E2" s="25"/>
      <c r="F2" s="25"/>
      <c r="G2" s="25"/>
      <c r="H2" s="38"/>
      <c r="I2" s="25"/>
    </row>
    <row r="3" spans="1:9" ht="12.75">
      <c r="A3" s="39" t="s">
        <v>23</v>
      </c>
      <c r="B3" s="25"/>
      <c r="C3" s="25"/>
      <c r="D3" s="25"/>
      <c r="E3" s="25"/>
      <c r="F3" s="40" t="s">
        <v>39</v>
      </c>
      <c r="G3" s="25"/>
      <c r="H3" s="25"/>
      <c r="I3" s="25"/>
    </row>
    <row r="4" spans="1:9" ht="12.75">
      <c r="A4" s="25"/>
      <c r="B4" s="25"/>
      <c r="C4" s="25"/>
      <c r="D4" s="25"/>
      <c r="E4" s="25"/>
      <c r="F4" s="25"/>
      <c r="G4" s="25"/>
      <c r="H4" s="38"/>
      <c r="I4" s="25"/>
    </row>
    <row r="5" spans="1:9" ht="12.75">
      <c r="A5" s="25"/>
      <c r="B5" s="25"/>
      <c r="C5" s="25"/>
      <c r="D5" s="25"/>
      <c r="E5" s="25"/>
      <c r="F5" s="25"/>
      <c r="G5" s="25"/>
      <c r="H5" s="25"/>
      <c r="I5" s="25"/>
    </row>
    <row r="6" spans="1:9" ht="12.75">
      <c r="A6" s="39" t="s">
        <v>0</v>
      </c>
      <c r="B6" s="25"/>
      <c r="C6" s="25"/>
      <c r="D6" s="25"/>
      <c r="E6" s="25"/>
      <c r="F6" s="25" t="s">
        <v>38</v>
      </c>
      <c r="G6" s="25"/>
      <c r="H6" s="38"/>
      <c r="I6" s="25"/>
    </row>
    <row r="7" spans="1:9" ht="12.75">
      <c r="A7" s="39"/>
      <c r="B7" s="25"/>
      <c r="C7" s="25"/>
      <c r="D7" s="25"/>
      <c r="E7" s="25"/>
      <c r="F7" s="25"/>
      <c r="G7" s="34"/>
      <c r="H7" s="38"/>
      <c r="I7" s="25"/>
    </row>
    <row r="8" spans="1:9" ht="12.75">
      <c r="A8" s="39" t="s">
        <v>0</v>
      </c>
      <c r="B8" s="25"/>
      <c r="C8" s="25"/>
      <c r="D8" s="25"/>
      <c r="E8" s="25"/>
      <c r="F8" s="25"/>
      <c r="G8" s="25"/>
      <c r="H8" s="38"/>
      <c r="I8" s="25"/>
    </row>
    <row r="9" spans="1:9" ht="12.75">
      <c r="A9" s="39"/>
      <c r="B9" s="25"/>
      <c r="C9" s="25"/>
      <c r="D9" s="25"/>
      <c r="E9" s="25"/>
      <c r="F9" s="25"/>
      <c r="G9" s="25"/>
      <c r="H9" s="38"/>
      <c r="I9" s="25"/>
    </row>
    <row r="10" spans="1:9" ht="12.75">
      <c r="A10" s="39"/>
      <c r="B10" s="25"/>
      <c r="C10" s="25"/>
      <c r="D10" s="25"/>
      <c r="E10" s="25"/>
      <c r="F10" s="25"/>
      <c r="G10" s="25"/>
      <c r="H10" s="38"/>
      <c r="I10" s="25"/>
    </row>
    <row r="11" spans="1:9" ht="12.75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12.75">
      <c r="A12" s="25"/>
      <c r="B12" s="25"/>
      <c r="C12" s="25"/>
      <c r="D12" s="25"/>
      <c r="E12" s="25"/>
      <c r="F12" s="25"/>
      <c r="G12" s="25"/>
      <c r="H12" s="25"/>
      <c r="I12" s="25"/>
    </row>
    <row r="13" spans="1:9" ht="12.75">
      <c r="A13" s="43" t="s">
        <v>37</v>
      </c>
      <c r="B13" s="43"/>
      <c r="C13" s="43"/>
      <c r="D13" s="43"/>
      <c r="E13" s="43"/>
      <c r="F13" s="43"/>
      <c r="G13" s="43"/>
      <c r="H13" s="43"/>
      <c r="I13" s="43"/>
    </row>
    <row r="14" spans="1:9" ht="12.75">
      <c r="A14" s="44" t="s">
        <v>1</v>
      </c>
      <c r="B14" s="44"/>
      <c r="C14" s="44"/>
      <c r="D14" s="44"/>
      <c r="E14" s="44"/>
      <c r="F14" s="44"/>
      <c r="G14" s="44"/>
      <c r="H14" s="44"/>
      <c r="I14" s="44"/>
    </row>
    <row r="15" spans="1:9" ht="12.75">
      <c r="A15" s="44" t="s">
        <v>58</v>
      </c>
      <c r="B15" s="44"/>
      <c r="C15" s="44"/>
      <c r="D15" s="44"/>
      <c r="E15" s="44"/>
      <c r="F15" s="44"/>
      <c r="G15" s="44"/>
      <c r="H15" s="44"/>
      <c r="I15" s="44"/>
    </row>
    <row r="16" spans="1:9" ht="12.75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51">
      <c r="A17" s="10"/>
      <c r="B17" s="36" t="s">
        <v>2</v>
      </c>
      <c r="C17" s="25"/>
      <c r="D17" s="25"/>
      <c r="E17" s="25"/>
      <c r="F17" s="25"/>
      <c r="G17" s="25"/>
      <c r="H17" s="25"/>
      <c r="I17" s="25"/>
    </row>
    <row r="18" spans="1:9" ht="12.75">
      <c r="A18" s="29" t="s">
        <v>57</v>
      </c>
      <c r="B18" s="31">
        <v>0</v>
      </c>
      <c r="C18" s="25"/>
      <c r="D18" s="25"/>
      <c r="E18" s="25"/>
      <c r="F18" s="25"/>
      <c r="G18" s="25"/>
      <c r="H18" s="25"/>
      <c r="I18" s="25"/>
    </row>
    <row r="19" spans="1:9" ht="25.5">
      <c r="A19" s="1" t="s">
        <v>29</v>
      </c>
      <c r="B19" s="31">
        <v>253488.56</v>
      </c>
      <c r="C19" s="25"/>
      <c r="D19" s="25"/>
      <c r="E19" s="25"/>
      <c r="F19" s="25"/>
      <c r="G19" s="25"/>
      <c r="H19" s="25"/>
      <c r="I19" s="25"/>
    </row>
    <row r="20" spans="1:9" ht="25.5">
      <c r="A20" s="1" t="s">
        <v>28</v>
      </c>
      <c r="B20" s="31">
        <v>24294.56</v>
      </c>
      <c r="C20" s="25"/>
      <c r="D20" s="25"/>
      <c r="E20" s="25"/>
      <c r="F20" s="25"/>
      <c r="G20" s="25"/>
      <c r="H20" s="25"/>
      <c r="I20" s="25"/>
    </row>
    <row r="21" spans="1:9" ht="25.5">
      <c r="A21" s="1" t="s">
        <v>56</v>
      </c>
      <c r="B21" s="31">
        <v>132932.52</v>
      </c>
      <c r="C21" s="25"/>
      <c r="D21" s="25"/>
      <c r="E21" s="25"/>
      <c r="F21" s="25"/>
      <c r="G21" s="25"/>
      <c r="H21" s="25"/>
      <c r="I21" s="25"/>
    </row>
    <row r="22" spans="1:9" ht="12.75">
      <c r="A22" s="1" t="s">
        <v>27</v>
      </c>
      <c r="B22" s="31">
        <v>100386.97</v>
      </c>
      <c r="C22" s="25"/>
      <c r="D22" s="25"/>
      <c r="E22" s="25"/>
      <c r="F22" s="25"/>
      <c r="G22" s="25"/>
      <c r="H22" s="25"/>
      <c r="I22" s="25"/>
    </row>
    <row r="23" spans="1:9" ht="12.75">
      <c r="A23" s="2" t="s">
        <v>40</v>
      </c>
      <c r="B23" s="31">
        <f>(B19+B20+B21+B22)*10%</f>
        <v>51110.261</v>
      </c>
      <c r="C23" s="25"/>
      <c r="D23" s="25"/>
      <c r="E23" s="25"/>
      <c r="F23" s="25"/>
      <c r="G23" s="25"/>
      <c r="H23" s="25"/>
      <c r="I23" s="25"/>
    </row>
    <row r="24" spans="1:9" ht="12.75">
      <c r="A24" s="37" t="s">
        <v>55</v>
      </c>
      <c r="B24" s="30">
        <f>B18+B19+B20+B21+B22-B23</f>
        <v>459992.349</v>
      </c>
      <c r="C24" s="25"/>
      <c r="D24" s="25"/>
      <c r="E24" s="25"/>
      <c r="F24" s="25"/>
      <c r="G24" s="25"/>
      <c r="H24" s="25"/>
      <c r="I24" s="25"/>
    </row>
    <row r="25" spans="1:9" ht="25.5">
      <c r="A25" s="1" t="s">
        <v>26</v>
      </c>
      <c r="B25" s="28">
        <v>5.53</v>
      </c>
      <c r="C25" s="25"/>
      <c r="D25" s="25"/>
      <c r="E25" s="25"/>
      <c r="F25" s="25"/>
      <c r="G25" s="25"/>
      <c r="H25" s="25"/>
      <c r="I25" s="25"/>
    </row>
    <row r="26" spans="1:9" ht="25.5">
      <c r="A26" s="1" t="s">
        <v>36</v>
      </c>
      <c r="B26" s="28">
        <v>0.53</v>
      </c>
      <c r="C26" s="25"/>
      <c r="D26" s="25"/>
      <c r="E26" s="25"/>
      <c r="F26" s="25"/>
      <c r="G26" s="25"/>
      <c r="H26" s="25"/>
      <c r="I26" s="25"/>
    </row>
    <row r="27" spans="1:9" ht="25.5">
      <c r="A27" s="1" t="s">
        <v>54</v>
      </c>
      <c r="B27" s="28">
        <v>2.9</v>
      </c>
      <c r="C27" s="25"/>
      <c r="D27" s="25"/>
      <c r="E27" s="25"/>
      <c r="F27" s="25"/>
      <c r="G27" s="25"/>
      <c r="H27" s="25"/>
      <c r="I27" s="25"/>
    </row>
    <row r="28" spans="1:9" ht="12.75">
      <c r="A28" s="29" t="s">
        <v>3</v>
      </c>
      <c r="B28" s="28">
        <v>2.19</v>
      </c>
      <c r="C28" s="25"/>
      <c r="D28" s="25"/>
      <c r="E28" s="25"/>
      <c r="F28" s="25"/>
      <c r="G28" s="25"/>
      <c r="H28" s="25"/>
      <c r="I28" s="25"/>
    </row>
    <row r="29" spans="1:9" ht="12.75">
      <c r="A29" s="42" t="s">
        <v>35</v>
      </c>
      <c r="B29" s="41">
        <f>SUM(B25:B28)</f>
        <v>11.15</v>
      </c>
      <c r="C29" s="25"/>
      <c r="D29" s="25"/>
      <c r="E29" s="25"/>
      <c r="F29" s="25"/>
      <c r="G29" s="25"/>
      <c r="H29" s="25"/>
      <c r="I29" s="25"/>
    </row>
    <row r="30" spans="1:9" ht="12.75">
      <c r="A30" s="27"/>
      <c r="B30" s="26"/>
      <c r="C30" s="25"/>
      <c r="D30" s="25"/>
      <c r="E30" s="25"/>
      <c r="F30" s="25"/>
      <c r="G30" s="25"/>
      <c r="H30" s="25"/>
      <c r="I30" s="25"/>
    </row>
    <row r="31" spans="1:9" ht="12.75">
      <c r="A31" s="48" t="s">
        <v>4</v>
      </c>
      <c r="B31" s="49" t="s">
        <v>5</v>
      </c>
      <c r="C31" s="48" t="s">
        <v>6</v>
      </c>
      <c r="D31" s="49" t="s">
        <v>7</v>
      </c>
      <c r="E31" s="45" t="s">
        <v>8</v>
      </c>
      <c r="F31" s="46"/>
      <c r="G31" s="46"/>
      <c r="H31" s="47"/>
      <c r="I31" s="48" t="s">
        <v>9</v>
      </c>
    </row>
    <row r="32" spans="1:9" ht="12.75">
      <c r="A32" s="49"/>
      <c r="B32" s="49"/>
      <c r="C32" s="49"/>
      <c r="D32" s="49"/>
      <c r="E32" s="15" t="s">
        <v>10</v>
      </c>
      <c r="F32" s="16" t="s">
        <v>11</v>
      </c>
      <c r="G32" s="16" t="s">
        <v>12</v>
      </c>
      <c r="H32" s="16" t="s">
        <v>13</v>
      </c>
      <c r="I32" s="49"/>
    </row>
    <row r="33" spans="1:9" ht="25.5">
      <c r="A33" s="24" t="s">
        <v>14</v>
      </c>
      <c r="B33" s="23"/>
      <c r="C33" s="23"/>
      <c r="D33" s="23"/>
      <c r="E33" s="15"/>
      <c r="F33" s="16"/>
      <c r="G33" s="16"/>
      <c r="H33" s="16"/>
      <c r="I33" s="23"/>
    </row>
    <row r="34" spans="1:9" ht="12.75">
      <c r="A34" s="19" t="s">
        <v>15</v>
      </c>
      <c r="B34" s="13"/>
      <c r="C34" s="21"/>
      <c r="D34" s="15"/>
      <c r="E34" s="31">
        <v>6000</v>
      </c>
      <c r="F34" s="31">
        <v>2000</v>
      </c>
      <c r="G34" s="31">
        <v>2000</v>
      </c>
      <c r="H34" s="31">
        <v>2000</v>
      </c>
      <c r="I34" s="31">
        <f>SUM(E34:H34)</f>
        <v>12000</v>
      </c>
    </row>
    <row r="35" spans="1:9" ht="25.5">
      <c r="A35" s="22" t="s">
        <v>16</v>
      </c>
      <c r="B35" s="13" t="s">
        <v>17</v>
      </c>
      <c r="C35" s="21">
        <v>0.52</v>
      </c>
      <c r="D35" s="18">
        <v>3819.9</v>
      </c>
      <c r="E35" s="31">
        <f>$C$35*$D$35*3</f>
        <v>5959.044000000001</v>
      </c>
      <c r="F35" s="31">
        <f>$C$35*$D$35*3</f>
        <v>5959.044000000001</v>
      </c>
      <c r="G35" s="31">
        <f>$C$35*$D$35*3</f>
        <v>5959.044000000001</v>
      </c>
      <c r="H35" s="31">
        <f>$C$35*$D$35*3</f>
        <v>5959.044000000001</v>
      </c>
      <c r="I35" s="31">
        <f>SUM(E35:H35)</f>
        <v>23836.176000000003</v>
      </c>
    </row>
    <row r="36" spans="1:9" ht="25.5">
      <c r="A36" s="22" t="s">
        <v>25</v>
      </c>
      <c r="B36" s="13" t="s">
        <v>17</v>
      </c>
      <c r="C36" s="12">
        <v>0.9</v>
      </c>
      <c r="D36" s="18">
        <v>3819.9</v>
      </c>
      <c r="E36" s="31">
        <f>$C$36*$D$36*3</f>
        <v>10313.730000000001</v>
      </c>
      <c r="F36" s="31">
        <f>$C$36*$D$36*3</f>
        <v>10313.730000000001</v>
      </c>
      <c r="G36" s="31">
        <f>$C$36*$D$36*3</f>
        <v>10313.730000000001</v>
      </c>
      <c r="H36" s="31">
        <f>$C$36*$D$36*3</f>
        <v>10313.730000000001</v>
      </c>
      <c r="I36" s="31">
        <f>SUM(E36:H36)</f>
        <v>41254.920000000006</v>
      </c>
    </row>
    <row r="37" spans="1:9" ht="25.5">
      <c r="A37" s="19" t="s">
        <v>18</v>
      </c>
      <c r="B37" s="13" t="s">
        <v>17</v>
      </c>
      <c r="C37" s="21">
        <v>0.38</v>
      </c>
      <c r="D37" s="18">
        <v>3819.9</v>
      </c>
      <c r="E37" s="31">
        <f>$C$37*$D$37*3</f>
        <v>4354.686000000001</v>
      </c>
      <c r="F37" s="31">
        <f>$C$37*$D$37*3</f>
        <v>4354.686000000001</v>
      </c>
      <c r="G37" s="31">
        <f>$C$37*$D$37*3</f>
        <v>4354.686000000001</v>
      </c>
      <c r="H37" s="31">
        <f>$C$37*$D$37*3</f>
        <v>4354.686000000001</v>
      </c>
      <c r="I37" s="31">
        <f>SUM(E37:H37)</f>
        <v>17418.744000000002</v>
      </c>
    </row>
    <row r="38" spans="1:9" ht="25.5">
      <c r="A38" s="22" t="s">
        <v>34</v>
      </c>
      <c r="B38" s="13" t="s">
        <v>17</v>
      </c>
      <c r="C38" s="12">
        <v>0.3</v>
      </c>
      <c r="D38" s="18">
        <v>3819.9</v>
      </c>
      <c r="E38" s="31">
        <f>$C$38*$D$38*3</f>
        <v>3437.91</v>
      </c>
      <c r="F38" s="31">
        <f>$C$38*$D$38*3</f>
        <v>3437.91</v>
      </c>
      <c r="G38" s="31">
        <f>$C$38*$D$38*3</f>
        <v>3437.91</v>
      </c>
      <c r="H38" s="31">
        <f>$C$38*$D$38*3</f>
        <v>3437.91</v>
      </c>
      <c r="I38" s="31">
        <f>SUM(E38:H38)</f>
        <v>13751.64</v>
      </c>
    </row>
    <row r="39" spans="1:9" ht="25.5">
      <c r="A39" s="3" t="s">
        <v>33</v>
      </c>
      <c r="B39" s="15"/>
      <c r="C39" s="15"/>
      <c r="D39" s="15"/>
      <c r="E39" s="31">
        <v>3000</v>
      </c>
      <c r="F39" s="31">
        <v>3000</v>
      </c>
      <c r="G39" s="31">
        <v>3071</v>
      </c>
      <c r="H39" s="31">
        <v>3000</v>
      </c>
      <c r="I39" s="31">
        <f>SUM(E39:H39)</f>
        <v>12071</v>
      </c>
    </row>
    <row r="40" spans="1:9" ht="25.5">
      <c r="A40" s="4" t="s">
        <v>32</v>
      </c>
      <c r="B40" s="13" t="s">
        <v>17</v>
      </c>
      <c r="C40" s="21">
        <v>0.95</v>
      </c>
      <c r="D40" s="18">
        <v>3819.9</v>
      </c>
      <c r="E40" s="31">
        <f>$C$40*$D$40*3</f>
        <v>10886.715</v>
      </c>
      <c r="F40" s="31">
        <f>$C$40*$D$40*3</f>
        <v>10886.715</v>
      </c>
      <c r="G40" s="31">
        <f>$C$40*$D$40*3</f>
        <v>10886.715</v>
      </c>
      <c r="H40" s="31">
        <f>$C$40*$D$40*3</f>
        <v>10886.715</v>
      </c>
      <c r="I40" s="31">
        <f>SUM(E40:H40)</f>
        <v>43546.86</v>
      </c>
    </row>
    <row r="41" spans="1:9" ht="25.5">
      <c r="A41" s="4" t="s">
        <v>53</v>
      </c>
      <c r="B41" s="13" t="s">
        <v>17</v>
      </c>
      <c r="C41" s="12">
        <v>0.8</v>
      </c>
      <c r="D41" s="18">
        <v>3819.9</v>
      </c>
      <c r="E41" s="31">
        <f>$C$41*$D$41*3</f>
        <v>9167.76</v>
      </c>
      <c r="F41" s="31">
        <f>$C$41*$D$41*3</f>
        <v>9167.76</v>
      </c>
      <c r="G41" s="31">
        <f>$C$41*$D$41*3</f>
        <v>9167.76</v>
      </c>
      <c r="H41" s="31">
        <f>$C$41*$D$41*3</f>
        <v>9167.76</v>
      </c>
      <c r="I41" s="31">
        <f>SUM(E41:H41)</f>
        <v>36671.04</v>
      </c>
    </row>
    <row r="42" spans="1:9" ht="12.75">
      <c r="A42" s="19" t="s">
        <v>52</v>
      </c>
      <c r="B42" s="15" t="s">
        <v>46</v>
      </c>
      <c r="C42" s="15">
        <v>200</v>
      </c>
      <c r="D42" s="15">
        <v>2</v>
      </c>
      <c r="E42" s="31">
        <f>$C$42*$D$42*3</f>
        <v>1200</v>
      </c>
      <c r="F42" s="31">
        <f>$C$42*$D$42*3</f>
        <v>1200</v>
      </c>
      <c r="G42" s="31">
        <f>$C$42*$D$42*3</f>
        <v>1200</v>
      </c>
      <c r="H42" s="31">
        <f>$C$42*$D$42*3</f>
        <v>1200</v>
      </c>
      <c r="I42" s="31">
        <f>SUM(E42:H42)</f>
        <v>4800</v>
      </c>
    </row>
    <row r="43" spans="1:9" ht="38.25">
      <c r="A43" s="4" t="s">
        <v>51</v>
      </c>
      <c r="B43" s="15"/>
      <c r="C43" s="15"/>
      <c r="D43" s="15"/>
      <c r="E43" s="31">
        <v>3000</v>
      </c>
      <c r="F43" s="31">
        <v>2000</v>
      </c>
      <c r="G43" s="31">
        <v>2000</v>
      </c>
      <c r="H43" s="31">
        <v>2000</v>
      </c>
      <c r="I43" s="31">
        <f>SUM(E43:H43)</f>
        <v>9000</v>
      </c>
    </row>
    <row r="44" spans="1:9" ht="12.75">
      <c r="A44" s="19" t="s">
        <v>50</v>
      </c>
      <c r="B44" s="16" t="s">
        <v>49</v>
      </c>
      <c r="C44" s="15">
        <v>1</v>
      </c>
      <c r="D44" s="14">
        <v>500</v>
      </c>
      <c r="E44" s="31"/>
      <c r="F44" s="31">
        <f>C44*D44/2</f>
        <v>250</v>
      </c>
      <c r="G44" s="31"/>
      <c r="H44" s="31">
        <f>C44/2*D44</f>
        <v>250</v>
      </c>
      <c r="I44" s="31">
        <f>SUM(E44:H44)</f>
        <v>500</v>
      </c>
    </row>
    <row r="45" spans="1:9" ht="12.75">
      <c r="A45" s="20" t="s">
        <v>31</v>
      </c>
      <c r="B45" s="16"/>
      <c r="C45" s="15"/>
      <c r="D45" s="14"/>
      <c r="E45" s="31"/>
      <c r="F45" s="31"/>
      <c r="G45" s="31"/>
      <c r="H45" s="31"/>
      <c r="I45" s="31"/>
    </row>
    <row r="46" spans="1:9" ht="25.5">
      <c r="A46" s="19" t="s">
        <v>30</v>
      </c>
      <c r="B46" s="13" t="s">
        <v>17</v>
      </c>
      <c r="C46" s="15">
        <v>0.48</v>
      </c>
      <c r="D46" s="18">
        <v>3819.9</v>
      </c>
      <c r="E46" s="31">
        <f>$C$46*$D$46*3</f>
        <v>5500.656</v>
      </c>
      <c r="F46" s="31">
        <f>$C$46*$D$46*3</f>
        <v>5500.656</v>
      </c>
      <c r="G46" s="31">
        <f>$C$46*$D$46*3</f>
        <v>5500.656</v>
      </c>
      <c r="H46" s="31">
        <f>$C$46*$D$46*3</f>
        <v>5500.656</v>
      </c>
      <c r="I46" s="31">
        <f>SUM(E46:H46)</f>
        <v>22002.624</v>
      </c>
    </row>
    <row r="47" spans="1:9" ht="12.75">
      <c r="A47" s="20" t="s">
        <v>48</v>
      </c>
      <c r="B47" s="16"/>
      <c r="C47" s="15"/>
      <c r="D47" s="14"/>
      <c r="E47" s="31"/>
      <c r="F47" s="31"/>
      <c r="G47" s="31"/>
      <c r="H47" s="31"/>
      <c r="I47" s="31"/>
    </row>
    <row r="48" spans="1:9" ht="12.75">
      <c r="A48" s="19" t="s">
        <v>47</v>
      </c>
      <c r="B48" s="13" t="s">
        <v>46</v>
      </c>
      <c r="C48" s="15">
        <v>4700</v>
      </c>
      <c r="D48" s="14">
        <v>2</v>
      </c>
      <c r="E48" s="31">
        <f>$C$48*$D$48*3</f>
        <v>28200</v>
      </c>
      <c r="F48" s="31">
        <f>$C$48*$D$48*3</f>
        <v>28200</v>
      </c>
      <c r="G48" s="31">
        <f>$C$48*$D$48*3</f>
        <v>28200</v>
      </c>
      <c r="H48" s="31">
        <f>$C$48*$D$48*3</f>
        <v>28200</v>
      </c>
      <c r="I48" s="31">
        <f>SUM(E48:H48)</f>
        <v>112800</v>
      </c>
    </row>
    <row r="49" spans="1:9" ht="12.75">
      <c r="A49" s="20" t="s">
        <v>45</v>
      </c>
      <c r="B49" s="16"/>
      <c r="C49" s="15"/>
      <c r="D49" s="14"/>
      <c r="E49" s="31"/>
      <c r="F49" s="31"/>
      <c r="G49" s="31"/>
      <c r="H49" s="31"/>
      <c r="I49" s="31"/>
    </row>
    <row r="50" spans="1:9" ht="25.5">
      <c r="A50" s="19" t="s">
        <v>44</v>
      </c>
      <c r="B50" s="13" t="s">
        <v>17</v>
      </c>
      <c r="C50" s="35">
        <v>1.9</v>
      </c>
      <c r="D50" s="18">
        <v>3819.9</v>
      </c>
      <c r="E50" s="31">
        <f>$C$50*$D$50*3</f>
        <v>21773.43</v>
      </c>
      <c r="F50" s="31">
        <f>$C$50*$D$50*3</f>
        <v>21773.43</v>
      </c>
      <c r="G50" s="31">
        <f>$C$50*$D$50*3</f>
        <v>21773.43</v>
      </c>
      <c r="H50" s="31">
        <f>$C$50*$D$50*3</f>
        <v>21773.43</v>
      </c>
      <c r="I50" s="31">
        <f>SUM(E50:H50)</f>
        <v>87093.72</v>
      </c>
    </row>
    <row r="51" spans="1:9" ht="12.75">
      <c r="A51" s="17" t="s">
        <v>43</v>
      </c>
      <c r="B51" s="16"/>
      <c r="C51" s="15"/>
      <c r="D51" s="14"/>
      <c r="E51" s="31"/>
      <c r="F51" s="31"/>
      <c r="G51" s="31"/>
      <c r="H51" s="31"/>
      <c r="I51" s="31"/>
    </row>
    <row r="52" spans="1:9" ht="25.5">
      <c r="A52" s="4" t="s">
        <v>42</v>
      </c>
      <c r="B52" s="16"/>
      <c r="C52" s="15"/>
      <c r="D52" s="14"/>
      <c r="E52" s="31">
        <v>4925.87</v>
      </c>
      <c r="F52" s="31">
        <v>4925.87</v>
      </c>
      <c r="G52" s="31">
        <v>4925.87</v>
      </c>
      <c r="H52" s="31">
        <v>4925.87</v>
      </c>
      <c r="I52" s="31">
        <f>SUM(E52:H52)</f>
        <v>19703.48</v>
      </c>
    </row>
    <row r="53" spans="1:9" ht="25.5">
      <c r="A53" s="5" t="s">
        <v>41</v>
      </c>
      <c r="B53" s="13" t="s">
        <v>19</v>
      </c>
      <c r="C53" s="12">
        <v>4.1</v>
      </c>
      <c r="D53" s="11">
        <v>72</v>
      </c>
      <c r="E53" s="31">
        <f>$C$53*$D$53*3</f>
        <v>885.5999999999999</v>
      </c>
      <c r="F53" s="31">
        <f>$C$53*$D$53*3</f>
        <v>885.5999999999999</v>
      </c>
      <c r="G53" s="31">
        <f>$C$53*$D$53*3</f>
        <v>885.5999999999999</v>
      </c>
      <c r="H53" s="31">
        <f>$C$53*$D$53*3</f>
        <v>885.5999999999999</v>
      </c>
      <c r="I53" s="31">
        <f>SUM(E53:H53)</f>
        <v>3542.3999999999996</v>
      </c>
    </row>
    <row r="54" spans="1:9" ht="12.75">
      <c r="A54" s="55" t="s">
        <v>20</v>
      </c>
      <c r="B54" s="53"/>
      <c r="C54" s="54"/>
      <c r="D54" s="53"/>
      <c r="E54" s="52">
        <f>SUM(E34:E53)</f>
        <v>118605.40100000001</v>
      </c>
      <c r="F54" s="52">
        <f>SUM(F34:F53)</f>
        <v>113855.40100000001</v>
      </c>
      <c r="G54" s="52">
        <f>SUM(G34:G53)</f>
        <v>113676.40100000001</v>
      </c>
      <c r="H54" s="52">
        <f>SUM(H34:H53)</f>
        <v>113855.40100000001</v>
      </c>
      <c r="I54" s="52">
        <f>SUM(I34:I53)</f>
        <v>459992.60400000005</v>
      </c>
    </row>
    <row r="55" spans="1:9" ht="12.75">
      <c r="A55" s="51" t="s">
        <v>40</v>
      </c>
      <c r="B55" s="7"/>
      <c r="C55" s="8"/>
      <c r="D55" s="7"/>
      <c r="E55" s="50">
        <f>$B$23/4</f>
        <v>12777.56525</v>
      </c>
      <c r="F55" s="50">
        <f>$B$23/4</f>
        <v>12777.56525</v>
      </c>
      <c r="G55" s="50">
        <f>$B$23/4</f>
        <v>12777.56525</v>
      </c>
      <c r="H55" s="50">
        <f>$B$23/4</f>
        <v>12777.56525</v>
      </c>
      <c r="I55" s="50">
        <f>SUM(E55:H55)</f>
        <v>51110.261</v>
      </c>
    </row>
    <row r="56" spans="1:9" ht="12.75">
      <c r="A56" s="9" t="s">
        <v>21</v>
      </c>
      <c r="B56" s="7"/>
      <c r="C56" s="8"/>
      <c r="D56" s="7"/>
      <c r="E56" s="33">
        <f>SUM(E54:E55)</f>
        <v>131382.96625</v>
      </c>
      <c r="F56" s="33">
        <f>SUM(F54:F55)</f>
        <v>126632.96625000001</v>
      </c>
      <c r="G56" s="33">
        <f>SUM(G54:G55)</f>
        <v>126453.96625000001</v>
      </c>
      <c r="H56" s="33">
        <f>SUM(H54:H55)</f>
        <v>126632.96625000001</v>
      </c>
      <c r="I56" s="33">
        <f>SUM(I54:I55)</f>
        <v>511102.86500000005</v>
      </c>
    </row>
    <row r="57" spans="1:9" ht="12.75">
      <c r="A57" s="6" t="s">
        <v>22</v>
      </c>
      <c r="B57" s="6"/>
      <c r="C57" s="6"/>
      <c r="D57" s="6"/>
      <c r="E57" s="6"/>
      <c r="F57" s="6"/>
      <c r="G57" s="6"/>
      <c r="H57" s="6"/>
      <c r="I57" s="32">
        <f>B24-I54</f>
        <v>-0.2550000000628643</v>
      </c>
    </row>
  </sheetData>
  <mergeCells count="9">
    <mergeCell ref="A13:I13"/>
    <mergeCell ref="A14:I14"/>
    <mergeCell ref="A15:I15"/>
    <mergeCell ref="E31:H31"/>
    <mergeCell ref="I31:I32"/>
    <mergeCell ref="A31:A32"/>
    <mergeCell ref="B31:B32"/>
    <mergeCell ref="C31:C32"/>
    <mergeCell ref="D31:D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2014-03-25T05:28:57Z</dcterms:modified>
  <cp:category/>
  <cp:version/>
  <cp:contentType/>
  <cp:contentStatus/>
</cp:coreProperties>
</file>