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<sst xmlns="http://schemas.openxmlformats.org/spreadsheetml/2006/main" count="79" uniqueCount="65">
  <si>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</si>
  <si>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</si>
  <si>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Вокзальная, 2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</si>
  <si>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</si>
  <si>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</si>
  <si>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</si>
  <si>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</si>
  <si>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</si>
  <si>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</si>
  <si>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</si>
  <si>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Дополнительный доход дома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</si>
  <si>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</si>
  <si>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</si>
  <si>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</si>
  <si>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</si>
  <si>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</si>
  <si>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</si>
  <si>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</si>
  <si>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</si>
  <si>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</si>
  <si>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</si>
  <si>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</si>
  <si>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</si>
  <si>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</si>
  <si>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</si>
  <si>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</si>
  <si>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</si>
  <si>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</si>
  <si>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</si>
  <si>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</si>
  <si>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</si>
  <si>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</si>
  <si>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</si>
  <si>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</si>
  <si>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</si>
  <si>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</si>
  <si>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</si>
  <si>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</si>
  <si>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</si>
  <si>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</si>
  <si>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</si>
  <si>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</si>
  <si>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графику)</t>
  </si>
  <si>
    <t>5% от уборки лестн.клеток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</si>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</sst>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" fontId="3" fillId="0" borderId="3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29">
      <selection activeCell="I8" sqref="I8"/>
    </sheetView>
  </sheetViews>
  <sheetFormatPr defaultColWidth="9.140625" defaultRowHeight="12.75"/>
  <cols>
    <col min="1" max="1" width="46.14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51">
      <c r="A5" s="4"/>
      <c r="B5" s="5" t="s">
        <v>3</v>
      </c>
      <c r="C5" s="6"/>
      <c r="D5" s="6"/>
      <c r="E5" s="6"/>
      <c r="F5" s="6"/>
      <c r="G5" s="6"/>
      <c r="H5" s="6"/>
      <c r="I5" s="7"/>
    </row>
    <row r="6" spans="1:8" ht="12.75">
      <c r="A6" s="8" t="s">
        <v>4</v>
      </c>
      <c r="B6" s="5">
        <v>0</v>
      </c>
      <c r="C6" s="6"/>
      <c r="D6" s="6"/>
      <c r="E6" s="6"/>
      <c r="F6" s="6"/>
      <c r="G6" s="6"/>
      <c r="H6" s="7"/>
    </row>
    <row r="7" spans="1:8" ht="25.5">
      <c r="A7" s="8" t="s">
        <v>5</v>
      </c>
      <c r="B7" s="9">
        <f>B15*D28*12</f>
        <v>292342.344</v>
      </c>
      <c r="C7" s="6"/>
      <c r="D7" s="6"/>
      <c r="E7" s="6"/>
      <c r="F7" s="6"/>
      <c r="G7" s="6"/>
      <c r="H7" s="7"/>
    </row>
    <row r="8" spans="1:8" ht="25.5">
      <c r="A8" s="8" t="s">
        <v>6</v>
      </c>
      <c r="B8" s="9">
        <f>B16*D40*12</f>
        <v>50221.55999999999</v>
      </c>
      <c r="C8" s="10"/>
      <c r="D8" s="10"/>
      <c r="E8" s="6"/>
      <c r="F8" s="6"/>
      <c r="G8" s="6"/>
      <c r="H8" s="7"/>
    </row>
    <row r="9" spans="1:8" ht="25.5" hidden="1">
      <c r="A9" s="8" t="s">
        <v>7</v>
      </c>
      <c r="B9" s="9">
        <f>B17*D41*12</f>
        <v>0</v>
      </c>
      <c r="C9" s="10"/>
      <c r="D9" s="10"/>
      <c r="E9" s="6"/>
      <c r="F9" s="6"/>
      <c r="G9" s="6"/>
      <c r="H9" s="7"/>
    </row>
    <row r="10" spans="1:8" ht="25.5">
      <c r="A10" s="8" t="s">
        <v>8</v>
      </c>
      <c r="B10" s="9">
        <f>B18*D44*12</f>
        <v>173925.19199999998</v>
      </c>
      <c r="C10" s="6"/>
      <c r="D10" s="6"/>
      <c r="E10" s="6"/>
      <c r="F10" s="6"/>
      <c r="G10" s="6"/>
      <c r="H10" s="7"/>
    </row>
    <row r="11" spans="1:8" ht="12.75">
      <c r="A11" s="8" t="s">
        <v>9</v>
      </c>
      <c r="B11" s="9">
        <f>B19*D46*12</f>
        <v>115773.91199999998</v>
      </c>
      <c r="C11" s="6"/>
      <c r="D11" s="6"/>
      <c r="E11" s="6"/>
      <c r="F11" s="6"/>
      <c r="G11" s="6"/>
      <c r="H11" s="7"/>
    </row>
    <row r="12" spans="1:11" ht="12.75">
      <c r="A12" s="11" t="s">
        <v>10</v>
      </c>
      <c r="B12" s="9">
        <f>8325*0.85*12</f>
        <v>84915</v>
      </c>
      <c r="C12" s="6"/>
      <c r="D12" s="6"/>
      <c r="E12" s="6"/>
      <c r="F12" s="6"/>
      <c r="G12" s="6"/>
      <c r="H12" s="7"/>
      <c r="K12">
        <f>8325*0.72</f>
        <v>5994</v>
      </c>
    </row>
    <row r="13" spans="1:8" ht="12.75">
      <c r="A13" s="12" t="s">
        <v>11</v>
      </c>
      <c r="B13" s="9">
        <f>(B7+B8+B9+B10+B11+B12)*13%</f>
        <v>93233.14103999999</v>
      </c>
      <c r="C13" s="6"/>
      <c r="D13" s="6"/>
      <c r="E13" s="6"/>
      <c r="F13" s="6"/>
      <c r="G13" s="6"/>
      <c r="H13" s="7"/>
    </row>
    <row r="14" spans="1:8" ht="12.75">
      <c r="A14" s="13" t="s">
        <v>12</v>
      </c>
      <c r="B14" s="14">
        <f>B6+B7+B8+B9+B10+B11+B12-B13</f>
        <v>623944.8669599999</v>
      </c>
      <c r="C14" s="6"/>
      <c r="D14" s="6"/>
      <c r="E14" s="6"/>
      <c r="F14" s="6"/>
      <c r="G14" s="6"/>
      <c r="H14" s="7"/>
    </row>
    <row r="15" spans="1:8" ht="25.5">
      <c r="A15" s="8" t="s">
        <v>13</v>
      </c>
      <c r="B15" s="15">
        <v>5.53</v>
      </c>
      <c r="C15" s="6"/>
      <c r="D15" s="6"/>
      <c r="E15" s="6"/>
      <c r="F15" s="6"/>
      <c r="G15" s="6"/>
      <c r="H15" s="7"/>
    </row>
    <row r="16" spans="1:9" ht="12.75">
      <c r="A16" s="8" t="s">
        <v>14</v>
      </c>
      <c r="B16" s="4">
        <v>0.95</v>
      </c>
      <c r="C16" s="6"/>
      <c r="D16" s="6"/>
      <c r="E16" s="6"/>
      <c r="F16" s="6"/>
      <c r="G16" s="6"/>
      <c r="H16" s="7"/>
      <c r="I16" t="s">
        <v>15</v>
      </c>
    </row>
    <row r="17" spans="1:8" ht="12.75" hidden="1">
      <c r="A17" s="16" t="s">
        <v>16</v>
      </c>
      <c r="B17" s="17">
        <v>0</v>
      </c>
      <c r="C17" s="6"/>
      <c r="D17" s="6"/>
      <c r="E17" s="6"/>
      <c r="F17" s="6"/>
      <c r="G17" s="6"/>
      <c r="H17" s="7"/>
    </row>
    <row r="18" spans="1:8" ht="25.5">
      <c r="A18" s="8" t="s">
        <v>17</v>
      </c>
      <c r="B18" s="4">
        <v>3.29</v>
      </c>
      <c r="C18" s="6"/>
      <c r="D18" s="6"/>
      <c r="E18" s="6"/>
      <c r="F18" s="6"/>
      <c r="G18" s="6"/>
      <c r="H18" s="7"/>
    </row>
    <row r="19" spans="1:8" ht="12.75">
      <c r="A19" s="8" t="s">
        <v>18</v>
      </c>
      <c r="B19" s="4">
        <v>2.19</v>
      </c>
      <c r="C19" s="6"/>
      <c r="D19" s="6"/>
      <c r="E19" s="6"/>
      <c r="F19" s="6"/>
      <c r="G19" s="6"/>
      <c r="H19" s="7"/>
    </row>
    <row r="20" spans="1:8" ht="12.75">
      <c r="A20" s="13" t="s">
        <v>19</v>
      </c>
      <c r="B20" s="18">
        <f>SUM(B15:B19)</f>
        <v>11.959999999999999</v>
      </c>
      <c r="C20" s="6"/>
      <c r="D20" s="6"/>
      <c r="E20" s="6"/>
      <c r="F20" s="6"/>
      <c r="G20" s="6"/>
      <c r="H20" s="7"/>
    </row>
    <row r="21" spans="1:9" ht="12.75">
      <c r="A21" s="19"/>
      <c r="B21" s="20">
        <v>4.77</v>
      </c>
      <c r="C21" s="6"/>
      <c r="D21" s="6"/>
      <c r="E21" s="6"/>
      <c r="F21" s="6"/>
      <c r="G21" s="6"/>
      <c r="H21" s="21"/>
      <c r="I21" s="22"/>
    </row>
    <row r="22" spans="1:9" ht="12.75">
      <c r="A22" s="23" t="s">
        <v>20</v>
      </c>
      <c r="B22" s="24" t="s">
        <v>21</v>
      </c>
      <c r="C22" s="24" t="s">
        <v>22</v>
      </c>
      <c r="D22" s="24" t="s">
        <v>23</v>
      </c>
      <c r="E22" s="25" t="s">
        <v>24</v>
      </c>
      <c r="F22" s="25"/>
      <c r="G22" s="25"/>
      <c r="H22" s="26"/>
      <c r="I22" s="23" t="s">
        <v>25</v>
      </c>
    </row>
    <row r="23" spans="1:9" ht="12.75">
      <c r="A23" s="23"/>
      <c r="B23" s="27"/>
      <c r="C23" s="27"/>
      <c r="D23" s="27"/>
      <c r="E23" s="4" t="s">
        <v>26</v>
      </c>
      <c r="F23" s="4" t="s">
        <v>27</v>
      </c>
      <c r="G23" s="4" t="s">
        <v>28</v>
      </c>
      <c r="H23" s="4" t="s">
        <v>29</v>
      </c>
      <c r="I23" s="23"/>
    </row>
    <row r="24" spans="1:9" ht="12.75">
      <c r="A24" s="28" t="s">
        <v>30</v>
      </c>
      <c r="B24" s="29"/>
      <c r="C24" s="29"/>
      <c r="D24" s="29"/>
      <c r="E24" s="4"/>
      <c r="F24" s="4"/>
      <c r="G24" s="4"/>
      <c r="H24" s="4"/>
      <c r="I24" s="29"/>
    </row>
    <row r="25" spans="1:9" ht="25.5" hidden="1">
      <c r="A25" s="30" t="s">
        <v>31</v>
      </c>
      <c r="B25" s="5" t="s">
        <v>32</v>
      </c>
      <c r="C25" s="4">
        <v>0</v>
      </c>
      <c r="D25" s="31">
        <v>4405.4</v>
      </c>
      <c r="E25" s="9">
        <f>C25*D25*3</f>
        <v>0</v>
      </c>
      <c r="F25" s="9">
        <f>C25*D25*3</f>
        <v>0</v>
      </c>
      <c r="G25" s="9">
        <f>C25*D25*3</f>
        <v>0</v>
      </c>
      <c r="H25" s="9">
        <f>C25*D25*3</f>
        <v>0</v>
      </c>
      <c r="I25" s="9">
        <f>SUM(E25:H25)</f>
        <v>0</v>
      </c>
    </row>
    <row r="26" spans="1:9" ht="38.25">
      <c r="A26" s="32" t="s">
        <v>33</v>
      </c>
      <c r="B26" s="5" t="s">
        <v>34</v>
      </c>
      <c r="C26" s="4"/>
      <c r="D26" s="15"/>
      <c r="E26" s="9">
        <f>I26/4</f>
        <v>1000</v>
      </c>
      <c r="F26" s="9">
        <f>I26/4</f>
        <v>1000</v>
      </c>
      <c r="G26" s="9">
        <f>I26/4</f>
        <v>1000</v>
      </c>
      <c r="H26" s="9">
        <f>I26/4</f>
        <v>1000</v>
      </c>
      <c r="I26" s="9">
        <v>4000</v>
      </c>
    </row>
    <row r="27" spans="1:9" ht="25.5">
      <c r="A27" s="30" t="s">
        <v>35</v>
      </c>
      <c r="B27" s="5" t="s">
        <v>32</v>
      </c>
      <c r="C27" s="4">
        <v>0.83</v>
      </c>
      <c r="D27" s="15">
        <f>D25</f>
        <v>4405.4</v>
      </c>
      <c r="E27" s="9">
        <f>C27*D27*3</f>
        <v>10969.445999999998</v>
      </c>
      <c r="F27" s="9">
        <f>C27*D27*3</f>
        <v>10969.445999999998</v>
      </c>
      <c r="G27" s="9">
        <f>C27*D27*3</f>
        <v>10969.445999999998</v>
      </c>
      <c r="H27" s="9">
        <f>C27*D27*3</f>
        <v>10969.445999999998</v>
      </c>
      <c r="I27" s="9">
        <f>SUM(E27:H27)</f>
        <v>43877.78399999999</v>
      </c>
    </row>
    <row r="28" spans="1:9" ht="25.5">
      <c r="A28" s="30" t="s">
        <v>36</v>
      </c>
      <c r="B28" s="5" t="s">
        <v>32</v>
      </c>
      <c r="C28" s="4">
        <v>1.1</v>
      </c>
      <c r="D28" s="15">
        <f>D25</f>
        <v>4405.4</v>
      </c>
      <c r="E28" s="9">
        <f>C28*D28*3</f>
        <v>14537.82</v>
      </c>
      <c r="F28" s="9">
        <f>C28*D28*3</f>
        <v>14537.82</v>
      </c>
      <c r="G28" s="9">
        <f>C28*D28*3</f>
        <v>14537.82</v>
      </c>
      <c r="H28" s="9">
        <f>C28*D28*3</f>
        <v>14537.82</v>
      </c>
      <c r="I28" s="9">
        <f>SUM(E28:H28)</f>
        <v>58151.28</v>
      </c>
    </row>
    <row r="29" spans="1:9" ht="25.5">
      <c r="A29" s="33" t="s">
        <v>37</v>
      </c>
      <c r="B29" s="5" t="s">
        <v>32</v>
      </c>
      <c r="C29" s="4">
        <v>0.06</v>
      </c>
      <c r="D29" s="15">
        <f>D25</f>
        <v>4405.4</v>
      </c>
      <c r="E29" s="9">
        <f>C29*D29*3</f>
        <v>792.9719999999999</v>
      </c>
      <c r="F29" s="9">
        <f>C29*D29*3</f>
        <v>792.9719999999999</v>
      </c>
      <c r="G29" s="9">
        <f>C29*D29*3</f>
        <v>792.9719999999999</v>
      </c>
      <c r="H29" s="9">
        <f>C29*D29*3</f>
        <v>792.9719999999999</v>
      </c>
      <c r="I29" s="9">
        <f>SUM(E29:H29)</f>
        <v>3171.8879999999995</v>
      </c>
    </row>
    <row r="30" spans="1:9" ht="25.5">
      <c r="A30" s="30" t="s">
        <v>38</v>
      </c>
      <c r="B30" s="5" t="s">
        <v>32</v>
      </c>
      <c r="C30" s="4">
        <v>0.9</v>
      </c>
      <c r="D30" s="15">
        <f>D25</f>
        <v>4405.4</v>
      </c>
      <c r="E30" s="9">
        <f>C30*D30*3</f>
        <v>11894.579999999998</v>
      </c>
      <c r="F30" s="9">
        <f>C30*D30*3</f>
        <v>11894.579999999998</v>
      </c>
      <c r="G30" s="9">
        <f>C30*D30*3</f>
        <v>11894.579999999998</v>
      </c>
      <c r="H30" s="9">
        <f>C30*D30*3</f>
        <v>11894.579999999998</v>
      </c>
      <c r="I30" s="9">
        <f>SUM(E30:H30)</f>
        <v>47578.31999999999</v>
      </c>
    </row>
    <row r="31" spans="1:9" ht="25.5">
      <c r="A31" s="34" t="s">
        <v>39</v>
      </c>
      <c r="B31" s="4" t="s">
        <v>34</v>
      </c>
      <c r="C31" s="4"/>
      <c r="D31" s="9"/>
      <c r="E31" s="9">
        <f>I31/4</f>
        <v>1000</v>
      </c>
      <c r="F31" s="9">
        <f>I31/4</f>
        <v>1000</v>
      </c>
      <c r="G31" s="9">
        <f>I31/4</f>
        <v>1000</v>
      </c>
      <c r="H31" s="9">
        <f>I31/4</f>
        <v>1000</v>
      </c>
      <c r="I31" s="9">
        <v>4000</v>
      </c>
    </row>
    <row r="32" spans="1:9" ht="25.5">
      <c r="A32" s="30" t="s">
        <v>40</v>
      </c>
      <c r="B32" s="5" t="s">
        <v>32</v>
      </c>
      <c r="C32" s="4">
        <v>1.15</v>
      </c>
      <c r="D32" s="15">
        <f>D25</f>
        <v>4405.4</v>
      </c>
      <c r="E32" s="9">
        <f>C32*D32*3</f>
        <v>15198.629999999997</v>
      </c>
      <c r="F32" s="9">
        <f>C32*D32*3</f>
        <v>15198.629999999997</v>
      </c>
      <c r="G32" s="9">
        <f>C32*D32*3</f>
        <v>15198.629999999997</v>
      </c>
      <c r="H32" s="9">
        <f>C32*D32*3</f>
        <v>15198.629999999997</v>
      </c>
      <c r="I32" s="9">
        <f>SUM(E32:H32)</f>
        <v>60794.51999999999</v>
      </c>
    </row>
    <row r="33" spans="1:9" ht="25.5">
      <c r="A33" s="30" t="s">
        <v>41</v>
      </c>
      <c r="B33" s="5" t="s">
        <v>32</v>
      </c>
      <c r="C33" s="4">
        <v>1</v>
      </c>
      <c r="D33" s="15">
        <f>D25</f>
        <v>4405.4</v>
      </c>
      <c r="E33" s="9">
        <f>C33*D33*3</f>
        <v>13216.199999999999</v>
      </c>
      <c r="F33" s="9">
        <f>C33*D33*3</f>
        <v>13216.199999999999</v>
      </c>
      <c r="G33" s="9">
        <f>C33*D33*3</f>
        <v>13216.199999999999</v>
      </c>
      <c r="H33" s="9">
        <f>C33*D33*3</f>
        <v>13216.199999999999</v>
      </c>
      <c r="I33" s="9">
        <f>SUM(E33:H33)</f>
        <v>52864.799999999996</v>
      </c>
    </row>
    <row r="34" spans="1:9" ht="25.5">
      <c r="A34" s="30" t="s">
        <v>42</v>
      </c>
      <c r="B34" s="5" t="s">
        <v>43</v>
      </c>
      <c r="C34" s="4"/>
      <c r="D34" s="15"/>
      <c r="E34" s="9"/>
      <c r="F34" s="9"/>
      <c r="G34" s="9">
        <f>C34*D34</f>
        <v>0</v>
      </c>
      <c r="H34" s="9">
        <f>I33*0.05</f>
        <v>2643.24</v>
      </c>
      <c r="I34" s="9">
        <f>SUM(E34:H34)</f>
        <v>2643.24</v>
      </c>
    </row>
    <row r="35" spans="1:9" ht="12.75">
      <c r="A35" s="35" t="s">
        <v>44</v>
      </c>
      <c r="B35" s="36" t="s">
        <v>45</v>
      </c>
      <c r="C35" s="37">
        <v>250</v>
      </c>
      <c r="D35" s="38">
        <v>2</v>
      </c>
      <c r="E35" s="38">
        <f>C35*D35*3</f>
        <v>1500</v>
      </c>
      <c r="F35" s="38">
        <f>C35*D35*3</f>
        <v>1500</v>
      </c>
      <c r="G35" s="38">
        <f>C35*D35*3</f>
        <v>1500</v>
      </c>
      <c r="H35" s="38">
        <f>C35*D35*3</f>
        <v>1500</v>
      </c>
      <c r="I35" s="38">
        <f>SUM(E35:H35)</f>
        <v>6000</v>
      </c>
    </row>
    <row r="36" spans="1:9" ht="25.5">
      <c r="A36" s="34" t="s">
        <v>46</v>
      </c>
      <c r="B36" s="4" t="s">
        <v>34</v>
      </c>
      <c r="C36" s="4"/>
      <c r="D36" s="9"/>
      <c r="E36" s="9">
        <f>I36/4</f>
        <v>595</v>
      </c>
      <c r="F36" s="9">
        <f>I36/4</f>
        <v>595</v>
      </c>
      <c r="G36" s="9">
        <f>I36/4</f>
        <v>595</v>
      </c>
      <c r="H36" s="9">
        <f>I36/4</f>
        <v>595</v>
      </c>
      <c r="I36" s="9">
        <v>2380</v>
      </c>
    </row>
    <row r="37" spans="1:9" ht="12.75">
      <c r="A37" s="35" t="s">
        <v>47</v>
      </c>
      <c r="B37" s="39" t="s">
        <v>48</v>
      </c>
      <c r="C37" s="37">
        <v>2</v>
      </c>
      <c r="D37" s="38">
        <v>500</v>
      </c>
      <c r="E37" s="38"/>
      <c r="F37" s="38">
        <f>C37*D37/2</f>
        <v>500</v>
      </c>
      <c r="G37" s="38"/>
      <c r="H37" s="38">
        <f>C37*D37/2</f>
        <v>500</v>
      </c>
      <c r="I37" s="38">
        <f>F37+H37</f>
        <v>1000</v>
      </c>
    </row>
    <row r="38" spans="1:9" ht="12.75">
      <c r="A38" s="40" t="s">
        <v>49</v>
      </c>
      <c r="B38" s="39" t="s">
        <v>48</v>
      </c>
      <c r="C38" s="37">
        <v>2</v>
      </c>
      <c r="D38" s="38">
        <v>500</v>
      </c>
      <c r="E38" s="38"/>
      <c r="F38" s="38">
        <f>C38*D38/2</f>
        <v>500</v>
      </c>
      <c r="G38" s="38"/>
      <c r="H38" s="38">
        <f>C38*D38/2</f>
        <v>500</v>
      </c>
      <c r="I38" s="38">
        <f>F38+H38</f>
        <v>1000</v>
      </c>
    </row>
    <row r="39" spans="1:9" ht="12.75">
      <c r="A39" s="41" t="s">
        <v>50</v>
      </c>
      <c r="B39" s="42"/>
      <c r="C39" s="4"/>
      <c r="D39" s="9"/>
      <c r="E39" s="9"/>
      <c r="F39" s="9"/>
      <c r="G39" s="9"/>
      <c r="H39" s="9"/>
      <c r="I39" s="9"/>
    </row>
    <row r="40" spans="1:9" ht="25.5">
      <c r="A40" s="35" t="s">
        <v>51</v>
      </c>
      <c r="B40" s="36" t="s">
        <v>32</v>
      </c>
      <c r="C40" s="37">
        <v>0.76</v>
      </c>
      <c r="D40" s="43">
        <f>D25</f>
        <v>4405.4</v>
      </c>
      <c r="E40" s="38">
        <f>C40*D40*3</f>
        <v>10044.312</v>
      </c>
      <c r="F40" s="38">
        <f>C40*D40*3</f>
        <v>10044.312</v>
      </c>
      <c r="G40" s="38">
        <f>C40*D40*3</f>
        <v>10044.312</v>
      </c>
      <c r="H40" s="38">
        <f>C40*D40*3</f>
        <v>10044.312</v>
      </c>
      <c r="I40" s="38">
        <f>SUM(E40:H40)</f>
        <v>40177.248</v>
      </c>
    </row>
    <row r="41" spans="1:9" ht="12.75" hidden="1">
      <c r="A41" s="40" t="s">
        <v>52</v>
      </c>
      <c r="B41" s="36"/>
      <c r="C41" s="44">
        <v>0</v>
      </c>
      <c r="D41" s="43">
        <f>D25</f>
        <v>4405.4</v>
      </c>
      <c r="E41" s="38">
        <f>C41*D41*3</f>
        <v>0</v>
      </c>
      <c r="F41" s="38">
        <f>C41*D41*3</f>
        <v>0</v>
      </c>
      <c r="G41" s="38">
        <f>C41*D41*3</f>
        <v>0</v>
      </c>
      <c r="H41" s="38">
        <f>C41*D41*3</f>
        <v>0</v>
      </c>
      <c r="I41" s="38">
        <f>SUM(E41:H41)</f>
        <v>0</v>
      </c>
    </row>
    <row r="42" spans="1:9" ht="12.75" hidden="1">
      <c r="A42" s="45" t="s">
        <v>53</v>
      </c>
      <c r="B42" s="5"/>
      <c r="C42" s="4">
        <v>0</v>
      </c>
      <c r="D42" s="46">
        <f>D25</f>
        <v>4405.4</v>
      </c>
      <c r="E42" s="9">
        <f>C42*D42*3</f>
        <v>0</v>
      </c>
      <c r="F42" s="9">
        <f>C42*D42*3</f>
        <v>0</v>
      </c>
      <c r="G42" s="9">
        <f>C42*D42*3</f>
        <v>0</v>
      </c>
      <c r="H42" s="9">
        <f>C42*D42*3</f>
        <v>0</v>
      </c>
      <c r="I42" s="9">
        <f>SUM(E42:H42)</f>
        <v>0</v>
      </c>
    </row>
    <row r="43" spans="1:9" ht="12.75">
      <c r="A43" s="41" t="s">
        <v>54</v>
      </c>
      <c r="B43" s="5"/>
      <c r="C43" s="4"/>
      <c r="D43" s="46"/>
      <c r="E43" s="9"/>
      <c r="F43" s="9"/>
      <c r="G43" s="9"/>
      <c r="H43" s="9"/>
      <c r="I43" s="9"/>
    </row>
    <row r="44" spans="1:9" ht="25.5">
      <c r="A44" s="30" t="s">
        <v>55</v>
      </c>
      <c r="B44" s="5" t="s">
        <v>32</v>
      </c>
      <c r="C44" s="4">
        <v>2.8</v>
      </c>
      <c r="D44" s="46">
        <f>D25</f>
        <v>4405.4</v>
      </c>
      <c r="E44" s="9">
        <f>C44*D44*3</f>
        <v>37005.36</v>
      </c>
      <c r="F44" s="9">
        <f>C44*D44*3</f>
        <v>37005.36</v>
      </c>
      <c r="G44" s="9">
        <f>C44*D44*3</f>
        <v>37005.36</v>
      </c>
      <c r="H44" s="9">
        <f>C44*D44*3</f>
        <v>37005.36</v>
      </c>
      <c r="I44" s="9">
        <f>SUM(E44:H44)</f>
        <v>148021.44</v>
      </c>
    </row>
    <row r="45" spans="1:9" ht="12.75">
      <c r="A45" s="47" t="s">
        <v>56</v>
      </c>
      <c r="B45" s="48"/>
      <c r="C45" s="17"/>
      <c r="D45" s="49"/>
      <c r="E45" s="50"/>
      <c r="F45" s="50"/>
      <c r="G45" s="50"/>
      <c r="H45" s="50"/>
      <c r="I45" s="50"/>
    </row>
    <row r="46" spans="1:9" ht="25.5">
      <c r="A46" s="47" t="s">
        <v>57</v>
      </c>
      <c r="B46" s="48" t="s">
        <v>32</v>
      </c>
      <c r="C46" s="17">
        <v>2.38</v>
      </c>
      <c r="D46" s="49">
        <f>D25</f>
        <v>4405.4</v>
      </c>
      <c r="E46" s="50">
        <f>C46*D46*3</f>
        <v>31454.555999999997</v>
      </c>
      <c r="F46" s="50">
        <f>C46*D46*3</f>
        <v>31454.555999999997</v>
      </c>
      <c r="G46" s="50">
        <f>C46*D46*3</f>
        <v>31454.555999999997</v>
      </c>
      <c r="H46" s="50">
        <f>C46*D46*3</f>
        <v>31454.555999999997</v>
      </c>
      <c r="I46" s="50">
        <f>SUM(E46:H46)</f>
        <v>125818.22399999999</v>
      </c>
    </row>
    <row r="47" spans="1:9" ht="25.5" hidden="1">
      <c r="A47" s="51" t="s">
        <v>58</v>
      </c>
      <c r="B47" s="48" t="s">
        <v>32</v>
      </c>
      <c r="C47" s="17">
        <v>0</v>
      </c>
      <c r="D47" s="49">
        <f>D25</f>
        <v>4405.4</v>
      </c>
      <c r="E47" s="50">
        <f>C47*D47*3</f>
        <v>0</v>
      </c>
      <c r="F47" s="50">
        <f>C47*D47*3</f>
        <v>0</v>
      </c>
      <c r="G47" s="50">
        <f>C47*D47*3</f>
        <v>0</v>
      </c>
      <c r="H47" s="50">
        <f>C47*D47*3</f>
        <v>0</v>
      </c>
      <c r="I47" s="50">
        <f>SUM(E47:H47)</f>
        <v>0</v>
      </c>
    </row>
    <row r="48" spans="1:9" ht="12.75">
      <c r="A48" s="41" t="s">
        <v>59</v>
      </c>
      <c r="B48" s="29"/>
      <c r="C48" s="4"/>
      <c r="D48" s="9"/>
      <c r="E48" s="52"/>
      <c r="F48" s="52"/>
      <c r="G48" s="52"/>
      <c r="H48" s="52"/>
      <c r="I48" s="9"/>
    </row>
    <row r="49" spans="1:9" ht="12.75">
      <c r="A49" s="34" t="s">
        <v>60</v>
      </c>
      <c r="B49" s="29"/>
      <c r="C49" s="4"/>
      <c r="D49" s="9"/>
      <c r="E49" s="9">
        <f>I49/4</f>
        <v>4974.908084999999</v>
      </c>
      <c r="F49" s="9">
        <f>I49/4</f>
        <v>4974.908084999999</v>
      </c>
      <c r="G49" s="9">
        <f>I49/4</f>
        <v>4974.908084999999</v>
      </c>
      <c r="H49" s="9">
        <f>I49/4</f>
        <v>4974.908084999999</v>
      </c>
      <c r="I49" s="9">
        <f>(B20+B21)*12*0.9*0.025*D25</f>
        <v>19899.632339999996</v>
      </c>
    </row>
    <row r="50" spans="1:9" ht="25.5">
      <c r="A50" s="53" t="s">
        <v>61</v>
      </c>
      <c r="B50" s="54"/>
      <c r="C50" s="38">
        <f>77000/60</f>
        <v>1283.3333333333333</v>
      </c>
      <c r="D50" s="38">
        <v>2</v>
      </c>
      <c r="E50" s="38">
        <f>C50*D50</f>
        <v>2566.6666666666665</v>
      </c>
      <c r="F50" s="38"/>
      <c r="G50" s="38"/>
      <c r="H50" s="38"/>
      <c r="I50" s="38">
        <f>E50</f>
        <v>2566.6666666666665</v>
      </c>
    </row>
    <row r="51" spans="1:9" ht="12.75">
      <c r="A51" s="41" t="s">
        <v>62</v>
      </c>
      <c r="B51" s="29"/>
      <c r="C51" s="4"/>
      <c r="D51" s="15"/>
      <c r="E51" s="55">
        <f>SUM(E25:E50)</f>
        <v>156750.45075166665</v>
      </c>
      <c r="F51" s="55">
        <f>SUM(F25:F50)</f>
        <v>155183.784085</v>
      </c>
      <c r="G51" s="55">
        <f>SUM(G25:G50)</f>
        <v>154183.784085</v>
      </c>
      <c r="H51" s="55">
        <f>SUM(H25:H50)</f>
        <v>157827.024085</v>
      </c>
      <c r="I51" s="55">
        <f>SUM(I25:I50)</f>
        <v>623945.0430066666</v>
      </c>
    </row>
    <row r="52" spans="1:9" ht="12.75">
      <c r="A52" s="12" t="s">
        <v>11</v>
      </c>
      <c r="B52" s="29"/>
      <c r="C52" s="4"/>
      <c r="D52" s="56"/>
      <c r="E52" s="9">
        <f>I52/4</f>
        <v>23308.285259999997</v>
      </c>
      <c r="F52" s="9">
        <f>I52/4</f>
        <v>23308.285259999997</v>
      </c>
      <c r="G52" s="9">
        <f>I52/4</f>
        <v>23308.285259999997</v>
      </c>
      <c r="H52" s="9">
        <f>I52/4</f>
        <v>23308.285259999997</v>
      </c>
      <c r="I52" s="55">
        <f>B13</f>
        <v>93233.14103999999</v>
      </c>
    </row>
    <row r="53" spans="1:9" ht="12.75">
      <c r="A53" s="57" t="s">
        <v>63</v>
      </c>
      <c r="B53" s="29"/>
      <c r="C53" s="4"/>
      <c r="D53" s="56"/>
      <c r="E53" s="55">
        <f>SUM(E51:E52)</f>
        <v>180058.73601166665</v>
      </c>
      <c r="F53" s="55">
        <f>SUM(F51:F52)</f>
        <v>178492.069345</v>
      </c>
      <c r="G53" s="55">
        <f>SUM(G51:G52)</f>
        <v>177492.069345</v>
      </c>
      <c r="H53" s="55">
        <f>SUM(H51:H52)</f>
        <v>181135.30934500002</v>
      </c>
      <c r="I53" s="55">
        <f>I51+I52</f>
        <v>717178.1840466666</v>
      </c>
    </row>
    <row r="54" spans="1:9" ht="12.75">
      <c r="A54" s="58" t="s">
        <v>64</v>
      </c>
      <c r="B54" s="59"/>
      <c r="C54" s="60"/>
      <c r="D54" s="59"/>
      <c r="E54" s="61"/>
      <c r="F54" s="61"/>
      <c r="G54" s="61"/>
      <c r="H54" s="61"/>
      <c r="I54" s="62">
        <f>B14-I51</f>
        <v>-0.1760466666892171</v>
      </c>
    </row>
  </sheetData>
  <mergeCells count="9">
    <mergeCell ref="A1:I1"/>
    <mergeCell ref="A2:I2"/>
    <mergeCell ref="A3:I3"/>
    <mergeCell ref="A22:A23"/>
    <mergeCell ref="B22:B23"/>
    <mergeCell ref="C22:C23"/>
    <mergeCell ref="D22:D23"/>
    <mergeCell ref="E22:H22"/>
    <mergeCell ref="I22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2016-07-19T08:38:42Z</dcterms:modified>
  <cp:category/>
  <cp:version/>
  <cp:contentType/>
  <cp:contentStatus/>
</cp:coreProperties>
</file>