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3.xml><?xml version="1.0" encoding="utf-8"?>
<comments xmlns="http://schemas.openxmlformats.org/spreadsheetml/2006/main">
  <authors>
    <author>Sveta</author>
    <author>slavkina.g</author>
  </authors>
  <commentList>
    <comment ref="G11" authorId="0">
      <text>
        <r>
          <rPr>
            <sz val="8"/>
            <rFont val="Tahoma"/>
            <family val="2"/>
          </rPr>
          <t>тариф  для ооо семья 3,26</t>
        </r>
      </text>
    </comment>
    <comment ref="B61" authorId="1">
      <text>
        <r>
          <rPr>
            <b/>
            <sz val="9"/>
            <rFont val="Tahoma"/>
            <family val="0"/>
          </rPr>
          <t>slavkina.g:</t>
        </r>
        <r>
          <rPr>
            <sz val="9"/>
            <rFont val="Tahoma"/>
            <family val="0"/>
          </rPr>
          <t xml:space="preserve">
дом на обслуживании с 01.08.2013</t>
        </r>
      </text>
    </comment>
    <comment ref="F61" authorId="1">
      <text>
        <r>
          <rPr>
            <b/>
            <sz val="9"/>
            <rFont val="Tahoma"/>
            <family val="0"/>
          </rPr>
          <t>slavkina.g:</t>
        </r>
        <r>
          <rPr>
            <sz val="9"/>
            <rFont val="Tahoma"/>
            <family val="0"/>
          </rPr>
          <t xml:space="preserve">
с 01,08,2013
</t>
        </r>
      </text>
    </comment>
    <comment ref="G61" authorId="1">
      <text>
        <r>
          <rPr>
            <b/>
            <sz val="9"/>
            <rFont val="Tahoma"/>
            <family val="0"/>
          </rPr>
          <t>slavkina.g:</t>
        </r>
        <r>
          <rPr>
            <sz val="9"/>
            <rFont val="Tahoma"/>
            <family val="0"/>
          </rPr>
          <t xml:space="preserve">
с 01.08.2013
</t>
        </r>
      </text>
    </comment>
    <comment ref="I61" authorId="1">
      <text>
        <r>
          <rPr>
            <b/>
            <sz val="9"/>
            <rFont val="Tahoma"/>
            <family val="0"/>
          </rPr>
          <t>slavkina.g:</t>
        </r>
        <r>
          <rPr>
            <sz val="9"/>
            <rFont val="Tahoma"/>
            <family val="0"/>
          </rPr>
          <t xml:space="preserve">
с 01.08.2013
</t>
        </r>
      </text>
    </comment>
    <comment ref="K61" authorId="1">
      <text>
        <r>
          <rPr>
            <b/>
            <sz val="9"/>
            <rFont val="Tahoma"/>
            <family val="0"/>
          </rPr>
          <t>slavkina.g:</t>
        </r>
        <r>
          <rPr>
            <sz val="9"/>
            <rFont val="Tahoma"/>
            <family val="0"/>
          </rPr>
          <t xml:space="preserve">
с 01.08.2013</t>
        </r>
      </text>
    </comment>
  </commentList>
</comments>
</file>

<file path=xl/sharedStrings.xml><?xml version="1.0" encoding="utf-8"?>
<sst xmlns="http://schemas.openxmlformats.org/spreadsheetml/2006/main" count="75" uniqueCount="75">
  <si>
    <t>Тарифы ООО "Управдом" на 2014г., руб./м2</t>
  </si>
  <si>
    <t>№ п/п</t>
  </si>
  <si>
    <t>Адрес</t>
  </si>
  <si>
    <t>Общая площадь, м2</t>
  </si>
  <si>
    <t>Кол-во подъездов</t>
  </si>
  <si>
    <t>Этажность</t>
  </si>
  <si>
    <t xml:space="preserve">Ремонт общего имущества </t>
  </si>
  <si>
    <t>Тех. обслуживание</t>
  </si>
  <si>
    <t>Газ. оборудование</t>
  </si>
  <si>
    <t>ПУ тепла</t>
  </si>
  <si>
    <t>Лифт</t>
  </si>
  <si>
    <t>Мусор</t>
  </si>
  <si>
    <t>Итого содержание</t>
  </si>
  <si>
    <t>Итого 2014</t>
  </si>
  <si>
    <t>ул. Вокзальная 2</t>
  </si>
  <si>
    <t>ул. Вокзальная 23</t>
  </si>
  <si>
    <t>ул. Вокзальная 25 1эт 70%</t>
  </si>
  <si>
    <t>ул. Вокзальная 25 2-9эт</t>
  </si>
  <si>
    <t>ул. Вокзальная 27</t>
  </si>
  <si>
    <t>ул. Вокзальная 35</t>
  </si>
  <si>
    <t>ул. Вокзальная 41</t>
  </si>
  <si>
    <t>ул. Вокзальная 43 1эт 20%</t>
  </si>
  <si>
    <t>ул. Вокзальная 43 2эт 50%</t>
  </si>
  <si>
    <t>ул. Вокзальная 43 3-10эт</t>
  </si>
  <si>
    <t>ул. И.Черных 20</t>
  </si>
  <si>
    <t>ул. И.Черных 24</t>
  </si>
  <si>
    <t>ул. Мичурина 2</t>
  </si>
  <si>
    <t>ул. Партизанская 21</t>
  </si>
  <si>
    <t>ул. Водяная 78 стр.7</t>
  </si>
  <si>
    <t>ул. Северный городок 50</t>
  </si>
  <si>
    <t>ул. Северный городок 53</t>
  </si>
  <si>
    <t>ул. Северный городок 54</t>
  </si>
  <si>
    <t>пер. Переездный 2</t>
  </si>
  <si>
    <t>ул. Говорова 11а</t>
  </si>
  <si>
    <t>ул. Говорова 11б 1эт</t>
  </si>
  <si>
    <t>ул. Говорова 11б 2эт</t>
  </si>
  <si>
    <t>ул. Говорова 11б 3-17эт</t>
  </si>
  <si>
    <t>ул. Говорова 11в 1эт</t>
  </si>
  <si>
    <t>ул. Говорова 11в 2эт</t>
  </si>
  <si>
    <t>ул. Говорова 11в 3-16эт</t>
  </si>
  <si>
    <t>ул. Транспортная 7 1эт</t>
  </si>
  <si>
    <t>ул. Транспортная 7 2эт</t>
  </si>
  <si>
    <t>ул. Транспортная 7 3-10эт</t>
  </si>
  <si>
    <t>ул. Железнодорожная 60</t>
  </si>
  <si>
    <t>ул. Железнодорожная 62</t>
  </si>
  <si>
    <t>ул. Железнодорожная 30</t>
  </si>
  <si>
    <t>ул. Железнодорожная 32</t>
  </si>
  <si>
    <t>ул. Ивановского 14 1эт</t>
  </si>
  <si>
    <t>ул. Ивановского 14 2эт</t>
  </si>
  <si>
    <t>ул. Ивановского 14 3-9эт</t>
  </si>
  <si>
    <t>ул. Пушкина 73 1эт</t>
  </si>
  <si>
    <t>ул. Пушкина 73 2эт</t>
  </si>
  <si>
    <t>ул. Пушкина 73 3-9эт</t>
  </si>
  <si>
    <t>ул. 79 Гв. Дивизии 1</t>
  </si>
  <si>
    <t>пер. Новый 1</t>
  </si>
  <si>
    <t>пер. Осенний 2</t>
  </si>
  <si>
    <t>ул. Лазарева 5</t>
  </si>
  <si>
    <t>ул. Лазарева 5/1</t>
  </si>
  <si>
    <t>ул. Лазарева 5/2</t>
  </si>
  <si>
    <t>ул. Лазарева 6б</t>
  </si>
  <si>
    <t>ул. Лазарева 7</t>
  </si>
  <si>
    <t>ул. Бела Куна 26</t>
  </si>
  <si>
    <t>ул. Бела Куна 28</t>
  </si>
  <si>
    <t>ул. Железнодорожная 5</t>
  </si>
  <si>
    <t>ул. И.Черных 75</t>
  </si>
  <si>
    <t>ул. Первомайская 99</t>
  </si>
  <si>
    <t>ул. Мичурина 12</t>
  </si>
  <si>
    <t>ул. Мичурина 12а</t>
  </si>
  <si>
    <t>ул. Мичурина 14в</t>
  </si>
  <si>
    <t>ул.Чулымский тракт 17</t>
  </si>
  <si>
    <t>ул.Пушкина 48а</t>
  </si>
  <si>
    <t>пер.Карский 4</t>
  </si>
  <si>
    <t>ул.Новосибирская 33</t>
  </si>
  <si>
    <t>пер.Пионерский 7</t>
  </si>
  <si>
    <t>Итого: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</si>
</sst>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9"/>
      <name val="Tahoma"/>
      <family val="0"/>
    </font>
    <font>
      <sz val="9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1" fillId="0" borderId="2" xfId="0" applyNumberFormat="1" applyFont="1" applyFill="1" applyBorder="1" applyAlignment="1">
      <alignment horizontal="center" vertical="center" wrapText="1"/>
    </xf>
    <xf numFmtId="2" fontId="1" fillId="0" borderId="5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top" wrapText="1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4" fontId="0" fillId="0" borderId="2" xfId="0" applyNumberFormat="1" applyFont="1" applyFill="1" applyBorder="1" applyAlignment="1">
      <alignment horizontal="right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 quotePrefix="1">
      <alignment horizontal="left" vertical="center" wrapText="1"/>
    </xf>
    <xf numFmtId="4" fontId="0" fillId="0" borderId="2" xfId="0" applyNumberFormat="1" applyFont="1" applyFill="1" applyBorder="1" applyAlignment="1" quotePrefix="1">
      <alignment horizontal="right" vertical="center" wrapText="1"/>
    </xf>
    <xf numFmtId="0" fontId="0" fillId="0" borderId="2" xfId="0" applyNumberFormat="1" applyFont="1" applyFill="1" applyBorder="1" applyAlignment="1" quotePrefix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vertical="center" wrapText="1"/>
    </xf>
    <xf numFmtId="2" fontId="1" fillId="0" borderId="2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 quotePrefix="1">
      <alignment vertical="center" wrapText="1"/>
    </xf>
    <xf numFmtId="0" fontId="0" fillId="0" borderId="2" xfId="0" applyFont="1" applyFill="1" applyBorder="1" applyAlignment="1">
      <alignment/>
    </xf>
    <xf numFmtId="4" fontId="0" fillId="0" borderId="2" xfId="0" applyNumberFormat="1" applyFont="1" applyFill="1" applyBorder="1" applyAlignment="1">
      <alignment horizontal="right"/>
    </xf>
    <xf numFmtId="2" fontId="0" fillId="0" borderId="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/>
    </xf>
    <xf numFmtId="1" fontId="1" fillId="0" borderId="2" xfId="0" applyNumberFormat="1" applyFont="1" applyFill="1" applyBorder="1" applyAlignment="1">
      <alignment horizontal="center"/>
    </xf>
    <xf numFmtId="2" fontId="1" fillId="0" borderId="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66"/>
  <sheetViews>
    <sheetView tabSelected="1" workbookViewId="0" topLeftCell="A55">
      <selection activeCell="A2" sqref="A2:M66"/>
    </sheetView>
  </sheetViews>
  <sheetFormatPr defaultColWidth="9.140625" defaultRowHeight="12.75"/>
  <cols>
    <col min="2" max="2" width="19.8515625" style="0" customWidth="1"/>
    <col min="3" max="3" width="13.28125" style="0" customWidth="1"/>
    <col min="4" max="4" width="13.00390625" style="0" customWidth="1"/>
    <col min="5" max="5" width="13.57421875" style="0" customWidth="1"/>
    <col min="6" max="6" width="14.28125" style="0" customWidth="1"/>
    <col min="7" max="7" width="13.57421875" style="0" customWidth="1"/>
  </cols>
  <sheetData>
    <row r="2" spans="1:13" ht="12.7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4" t="s">
        <v>6</v>
      </c>
      <c r="G3" s="5"/>
      <c r="H3" s="6"/>
      <c r="I3" s="6"/>
      <c r="J3" s="6"/>
      <c r="K3" s="5"/>
      <c r="L3" s="5"/>
      <c r="M3" s="7"/>
    </row>
    <row r="4" spans="1:13" ht="38.25">
      <c r="A4" s="2"/>
      <c r="B4" s="2"/>
      <c r="C4" s="2"/>
      <c r="D4" s="3"/>
      <c r="E4" s="3"/>
      <c r="F4" s="8"/>
      <c r="G4" s="9" t="s">
        <v>7</v>
      </c>
      <c r="H4" s="9" t="s">
        <v>8</v>
      </c>
      <c r="I4" s="10" t="s">
        <v>9</v>
      </c>
      <c r="J4" s="9" t="s">
        <v>10</v>
      </c>
      <c r="K4" s="9" t="s">
        <v>11</v>
      </c>
      <c r="L4" s="9" t="s">
        <v>12</v>
      </c>
      <c r="M4" s="11" t="s">
        <v>13</v>
      </c>
    </row>
    <row r="5" spans="1:13" ht="12.75">
      <c r="A5" s="12">
        <v>1</v>
      </c>
      <c r="B5" s="13" t="s">
        <v>14</v>
      </c>
      <c r="C5" s="14">
        <f>4080.9+70.1</f>
        <v>4151</v>
      </c>
      <c r="D5" s="15">
        <v>2</v>
      </c>
      <c r="E5" s="15">
        <v>10</v>
      </c>
      <c r="F5" s="16">
        <v>4.77</v>
      </c>
      <c r="G5" s="16">
        <v>5.53</v>
      </c>
      <c r="H5" s="17"/>
      <c r="I5" s="16">
        <v>0.95</v>
      </c>
      <c r="J5" s="16">
        <v>3.29</v>
      </c>
      <c r="K5" s="16">
        <v>2.19</v>
      </c>
      <c r="L5" s="16">
        <f aca="true" t="shared" si="0" ref="L5:L65">G5+H5+J5+K5+I5</f>
        <v>11.959999999999999</v>
      </c>
      <c r="M5" s="16">
        <f aca="true" t="shared" si="1" ref="M5:M65">L5+F5</f>
        <v>16.729999999999997</v>
      </c>
    </row>
    <row r="6" spans="1:13" ht="12.75">
      <c r="A6" s="12">
        <v>2</v>
      </c>
      <c r="B6" s="18" t="s">
        <v>15</v>
      </c>
      <c r="C6" s="19">
        <f>6576.5+107.93</f>
        <v>6684.43</v>
      </c>
      <c r="D6" s="20">
        <v>3</v>
      </c>
      <c r="E6" s="20">
        <v>10</v>
      </c>
      <c r="F6" s="16">
        <v>4.77</v>
      </c>
      <c r="G6" s="16">
        <v>5.53</v>
      </c>
      <c r="H6" s="16"/>
      <c r="I6" s="16">
        <v>0.95</v>
      </c>
      <c r="J6" s="16">
        <v>3.29</v>
      </c>
      <c r="K6" s="16">
        <v>2.19</v>
      </c>
      <c r="L6" s="16">
        <f t="shared" si="0"/>
        <v>11.959999999999999</v>
      </c>
      <c r="M6" s="16">
        <f t="shared" si="1"/>
        <v>16.729999999999997</v>
      </c>
    </row>
    <row r="7" spans="1:13" ht="25.5">
      <c r="A7" s="21">
        <v>3</v>
      </c>
      <c r="B7" s="13" t="s">
        <v>16</v>
      </c>
      <c r="C7" s="22">
        <f>35.2+793.3</f>
        <v>828.5</v>
      </c>
      <c r="D7" s="15">
        <v>4</v>
      </c>
      <c r="E7" s="15">
        <v>9</v>
      </c>
      <c r="F7" s="16">
        <v>4.77</v>
      </c>
      <c r="G7" s="16">
        <v>5.53</v>
      </c>
      <c r="H7" s="16"/>
      <c r="I7" s="16">
        <v>0.95</v>
      </c>
      <c r="J7" s="16">
        <v>2.38</v>
      </c>
      <c r="K7" s="16">
        <v>2.19</v>
      </c>
      <c r="L7" s="16">
        <f t="shared" si="0"/>
        <v>11.049999999999999</v>
      </c>
      <c r="M7" s="16">
        <f t="shared" si="1"/>
        <v>15.819999999999999</v>
      </c>
    </row>
    <row r="8" spans="1:13" ht="25.5">
      <c r="A8" s="21"/>
      <c r="B8" s="13" t="s">
        <v>17</v>
      </c>
      <c r="C8" s="22">
        <v>7142.6</v>
      </c>
      <c r="D8" s="15"/>
      <c r="E8" s="15"/>
      <c r="F8" s="16">
        <v>4.77</v>
      </c>
      <c r="G8" s="16">
        <v>5.53</v>
      </c>
      <c r="H8" s="16"/>
      <c r="I8" s="16">
        <v>0.95</v>
      </c>
      <c r="J8" s="16">
        <v>3.4</v>
      </c>
      <c r="K8" s="16">
        <v>2.19</v>
      </c>
      <c r="L8" s="16">
        <f t="shared" si="0"/>
        <v>12.069999999999999</v>
      </c>
      <c r="M8" s="16">
        <f t="shared" si="1"/>
        <v>16.839999999999996</v>
      </c>
    </row>
    <row r="9" spans="1:13" ht="12.75">
      <c r="A9" s="12">
        <v>4</v>
      </c>
      <c r="B9" s="18" t="s">
        <v>18</v>
      </c>
      <c r="C9" s="19">
        <f>68.6+8841.7</f>
        <v>8910.300000000001</v>
      </c>
      <c r="D9" s="20">
        <v>4</v>
      </c>
      <c r="E9" s="20">
        <v>10</v>
      </c>
      <c r="F9" s="16">
        <v>4.77</v>
      </c>
      <c r="G9" s="16">
        <v>5.53</v>
      </c>
      <c r="H9" s="16"/>
      <c r="I9" s="16">
        <v>0.95</v>
      </c>
      <c r="J9" s="16">
        <v>3.29</v>
      </c>
      <c r="K9" s="16">
        <v>2.19</v>
      </c>
      <c r="L9" s="16">
        <f t="shared" si="0"/>
        <v>11.959999999999999</v>
      </c>
      <c r="M9" s="16">
        <f t="shared" si="1"/>
        <v>16.729999999999997</v>
      </c>
    </row>
    <row r="10" spans="1:13" ht="12.75">
      <c r="A10" s="12">
        <v>5</v>
      </c>
      <c r="B10" s="18" t="s">
        <v>19</v>
      </c>
      <c r="C10" s="19">
        <v>3819.9</v>
      </c>
      <c r="D10" s="20">
        <v>2</v>
      </c>
      <c r="E10" s="20">
        <v>9</v>
      </c>
      <c r="F10" s="16">
        <v>4.77</v>
      </c>
      <c r="G10" s="16">
        <v>5.53</v>
      </c>
      <c r="H10" s="16"/>
      <c r="I10" s="16">
        <v>0.95</v>
      </c>
      <c r="J10" s="16">
        <v>3.29</v>
      </c>
      <c r="K10" s="16">
        <v>2.19</v>
      </c>
      <c r="L10" s="16">
        <f t="shared" si="0"/>
        <v>11.959999999999999</v>
      </c>
      <c r="M10" s="16">
        <f t="shared" si="1"/>
        <v>16.729999999999997</v>
      </c>
    </row>
    <row r="11" spans="1:13" ht="12.75">
      <c r="A11" s="12">
        <v>6</v>
      </c>
      <c r="B11" s="18" t="s">
        <v>20</v>
      </c>
      <c r="C11" s="19">
        <f>1659.1+5455</f>
        <v>7114.1</v>
      </c>
      <c r="D11" s="20">
        <v>3</v>
      </c>
      <c r="E11" s="20">
        <v>9</v>
      </c>
      <c r="F11" s="16">
        <v>4.77</v>
      </c>
      <c r="G11" s="16">
        <v>5.53</v>
      </c>
      <c r="H11" s="16"/>
      <c r="I11" s="16">
        <v>0.95</v>
      </c>
      <c r="J11" s="16">
        <v>3.29</v>
      </c>
      <c r="K11" s="16">
        <v>2.19</v>
      </c>
      <c r="L11" s="16">
        <f t="shared" si="0"/>
        <v>11.959999999999999</v>
      </c>
      <c r="M11" s="16">
        <f t="shared" si="1"/>
        <v>16.729999999999997</v>
      </c>
    </row>
    <row r="12" spans="1:13" ht="25.5">
      <c r="A12" s="21">
        <v>7</v>
      </c>
      <c r="B12" s="13" t="s">
        <v>21</v>
      </c>
      <c r="C12" s="22">
        <v>886.2</v>
      </c>
      <c r="D12" s="15">
        <v>4</v>
      </c>
      <c r="E12" s="15">
        <v>10</v>
      </c>
      <c r="F12" s="16">
        <v>4.77</v>
      </c>
      <c r="G12" s="16">
        <v>5.53</v>
      </c>
      <c r="H12" s="16"/>
      <c r="I12" s="16">
        <v>0.95</v>
      </c>
      <c r="J12" s="16">
        <v>0.76</v>
      </c>
      <c r="K12" s="16">
        <v>2.19</v>
      </c>
      <c r="L12" s="16">
        <f t="shared" si="0"/>
        <v>9.43</v>
      </c>
      <c r="M12" s="16">
        <f t="shared" si="1"/>
        <v>14.2</v>
      </c>
    </row>
    <row r="13" spans="1:13" ht="25.5">
      <c r="A13" s="21"/>
      <c r="B13" s="13" t="s">
        <v>22</v>
      </c>
      <c r="C13" s="22">
        <v>886.2</v>
      </c>
      <c r="D13" s="15"/>
      <c r="E13" s="15"/>
      <c r="F13" s="16">
        <v>4.77</v>
      </c>
      <c r="G13" s="16">
        <v>5.53</v>
      </c>
      <c r="H13" s="16"/>
      <c r="I13" s="16">
        <v>0.95</v>
      </c>
      <c r="J13" s="16">
        <v>1.89</v>
      </c>
      <c r="K13" s="16">
        <v>2.19</v>
      </c>
      <c r="L13" s="16">
        <f t="shared" si="0"/>
        <v>10.559999999999999</v>
      </c>
      <c r="M13" s="16">
        <f t="shared" si="1"/>
        <v>15.329999999999998</v>
      </c>
    </row>
    <row r="14" spans="1:13" ht="25.5">
      <c r="A14" s="21"/>
      <c r="B14" s="13" t="s">
        <v>23</v>
      </c>
      <c r="C14" s="22">
        <f>8924.8-C12-C13</f>
        <v>7152.4</v>
      </c>
      <c r="D14" s="15"/>
      <c r="E14" s="15"/>
      <c r="F14" s="16">
        <v>4.77</v>
      </c>
      <c r="G14" s="16">
        <v>5.53</v>
      </c>
      <c r="H14" s="16"/>
      <c r="I14" s="16">
        <v>0.95</v>
      </c>
      <c r="J14" s="16">
        <v>3.78</v>
      </c>
      <c r="K14" s="16">
        <v>2.19</v>
      </c>
      <c r="L14" s="16">
        <f t="shared" si="0"/>
        <v>12.45</v>
      </c>
      <c r="M14" s="16">
        <f t="shared" si="1"/>
        <v>17.22</v>
      </c>
    </row>
    <row r="15" spans="1:13" ht="12.75">
      <c r="A15" s="12">
        <v>8</v>
      </c>
      <c r="B15" s="18" t="s">
        <v>24</v>
      </c>
      <c r="C15" s="19">
        <v>5107.3</v>
      </c>
      <c r="D15" s="20">
        <v>1</v>
      </c>
      <c r="E15" s="20">
        <v>9</v>
      </c>
      <c r="F15" s="16">
        <v>4.77</v>
      </c>
      <c r="G15" s="16">
        <v>5.53</v>
      </c>
      <c r="H15" s="16"/>
      <c r="I15" s="16">
        <v>0.95</v>
      </c>
      <c r="J15" s="16">
        <v>3.29</v>
      </c>
      <c r="K15" s="16">
        <v>2.19</v>
      </c>
      <c r="L15" s="16">
        <f t="shared" si="0"/>
        <v>11.959999999999999</v>
      </c>
      <c r="M15" s="16">
        <f t="shared" si="1"/>
        <v>16.729999999999997</v>
      </c>
    </row>
    <row r="16" spans="1:13" ht="12.75">
      <c r="A16" s="12">
        <v>9</v>
      </c>
      <c r="B16" s="18" t="s">
        <v>25</v>
      </c>
      <c r="C16" s="19">
        <v>11694.5</v>
      </c>
      <c r="D16" s="20">
        <v>5</v>
      </c>
      <c r="E16" s="20">
        <v>10</v>
      </c>
      <c r="F16" s="16">
        <v>4.77</v>
      </c>
      <c r="G16" s="16">
        <v>5.53</v>
      </c>
      <c r="H16" s="16"/>
      <c r="I16" s="16">
        <v>0.95</v>
      </c>
      <c r="J16" s="16">
        <v>3.29</v>
      </c>
      <c r="K16" s="16">
        <v>2.19</v>
      </c>
      <c r="L16" s="16">
        <f t="shared" si="0"/>
        <v>11.959999999999999</v>
      </c>
      <c r="M16" s="16">
        <f t="shared" si="1"/>
        <v>16.729999999999997</v>
      </c>
    </row>
    <row r="17" spans="1:13" ht="12.75">
      <c r="A17" s="12">
        <v>10</v>
      </c>
      <c r="B17" s="18" t="s">
        <v>26</v>
      </c>
      <c r="C17" s="19">
        <v>11738.2</v>
      </c>
      <c r="D17" s="20">
        <v>5</v>
      </c>
      <c r="E17" s="20">
        <v>10</v>
      </c>
      <c r="F17" s="16">
        <v>4.77</v>
      </c>
      <c r="G17" s="16">
        <v>5.53</v>
      </c>
      <c r="H17" s="16"/>
      <c r="I17" s="16">
        <v>0.95</v>
      </c>
      <c r="J17" s="16">
        <v>3.29</v>
      </c>
      <c r="K17" s="16">
        <v>2.19</v>
      </c>
      <c r="L17" s="16">
        <f t="shared" si="0"/>
        <v>11.959999999999999</v>
      </c>
      <c r="M17" s="16">
        <f t="shared" si="1"/>
        <v>16.729999999999997</v>
      </c>
    </row>
    <row r="18" spans="1:13" ht="25.5">
      <c r="A18" s="12">
        <v>11</v>
      </c>
      <c r="B18" s="18" t="s">
        <v>27</v>
      </c>
      <c r="C18" s="19">
        <v>3201.35</v>
      </c>
      <c r="D18" s="20">
        <v>4</v>
      </c>
      <c r="E18" s="20">
        <v>5</v>
      </c>
      <c r="F18" s="16">
        <v>7.82</v>
      </c>
      <c r="G18" s="23">
        <v>6.14</v>
      </c>
      <c r="H18" s="16">
        <v>0.26</v>
      </c>
      <c r="I18" s="16">
        <v>0.95</v>
      </c>
      <c r="J18" s="16"/>
      <c r="K18" s="16">
        <v>2.19</v>
      </c>
      <c r="L18" s="16">
        <f t="shared" si="0"/>
        <v>9.54</v>
      </c>
      <c r="M18" s="23">
        <f t="shared" si="1"/>
        <v>17.36</v>
      </c>
    </row>
    <row r="19" spans="1:13" ht="25.5">
      <c r="A19" s="12">
        <v>12</v>
      </c>
      <c r="B19" s="18" t="s">
        <v>28</v>
      </c>
      <c r="C19" s="19">
        <v>480.5</v>
      </c>
      <c r="D19" s="20">
        <v>1</v>
      </c>
      <c r="E19" s="20">
        <v>3</v>
      </c>
      <c r="F19" s="16">
        <v>5</v>
      </c>
      <c r="G19" s="16">
        <v>20</v>
      </c>
      <c r="H19" s="16"/>
      <c r="I19" s="16">
        <v>0.95</v>
      </c>
      <c r="J19" s="16"/>
      <c r="K19" s="16">
        <v>2.19</v>
      </c>
      <c r="L19" s="16">
        <f t="shared" si="0"/>
        <v>23.14</v>
      </c>
      <c r="M19" s="16">
        <f t="shared" si="1"/>
        <v>28.14</v>
      </c>
    </row>
    <row r="20" spans="1:13" ht="25.5">
      <c r="A20" s="12">
        <v>13</v>
      </c>
      <c r="B20" s="13" t="s">
        <v>29</v>
      </c>
      <c r="C20" s="14">
        <v>1319.44</v>
      </c>
      <c r="D20" s="15">
        <v>3</v>
      </c>
      <c r="E20" s="15">
        <v>3</v>
      </c>
      <c r="F20" s="16">
        <v>8</v>
      </c>
      <c r="G20" s="16">
        <v>7.5</v>
      </c>
      <c r="H20" s="16">
        <v>0.26</v>
      </c>
      <c r="I20" s="16"/>
      <c r="J20" s="16"/>
      <c r="K20" s="16">
        <v>2.19</v>
      </c>
      <c r="L20" s="16">
        <f t="shared" si="0"/>
        <v>9.95</v>
      </c>
      <c r="M20" s="16">
        <f t="shared" si="1"/>
        <v>17.95</v>
      </c>
    </row>
    <row r="21" spans="1:13" ht="25.5">
      <c r="A21" s="12">
        <v>14</v>
      </c>
      <c r="B21" s="13" t="s">
        <v>30</v>
      </c>
      <c r="C21" s="14">
        <v>1862.93</v>
      </c>
      <c r="D21" s="15">
        <v>3</v>
      </c>
      <c r="E21" s="15">
        <v>4</v>
      </c>
      <c r="F21" s="16">
        <v>8</v>
      </c>
      <c r="G21" s="16">
        <v>7.5</v>
      </c>
      <c r="H21" s="16">
        <v>0.26</v>
      </c>
      <c r="I21" s="16"/>
      <c r="J21" s="16"/>
      <c r="K21" s="16">
        <v>2.19</v>
      </c>
      <c r="L21" s="16">
        <f t="shared" si="0"/>
        <v>9.95</v>
      </c>
      <c r="M21" s="16">
        <f t="shared" si="1"/>
        <v>17.95</v>
      </c>
    </row>
    <row r="22" spans="1:13" ht="25.5">
      <c r="A22" s="12">
        <v>15</v>
      </c>
      <c r="B22" s="13" t="s">
        <v>31</v>
      </c>
      <c r="C22" s="14">
        <v>723.7</v>
      </c>
      <c r="D22" s="15">
        <v>1</v>
      </c>
      <c r="E22" s="15">
        <v>3</v>
      </c>
      <c r="F22" s="16">
        <v>8</v>
      </c>
      <c r="G22" s="16">
        <v>7.5</v>
      </c>
      <c r="H22" s="16">
        <v>0.26</v>
      </c>
      <c r="I22" s="16"/>
      <c r="J22" s="16"/>
      <c r="K22" s="16">
        <v>2.19</v>
      </c>
      <c r="L22" s="16">
        <f t="shared" si="0"/>
        <v>9.95</v>
      </c>
      <c r="M22" s="16">
        <f t="shared" si="1"/>
        <v>17.95</v>
      </c>
    </row>
    <row r="23" spans="1:13" ht="12.75">
      <c r="A23" s="12">
        <v>16</v>
      </c>
      <c r="B23" s="18" t="s">
        <v>32</v>
      </c>
      <c r="C23" s="19">
        <v>2493.8</v>
      </c>
      <c r="D23" s="20">
        <v>3</v>
      </c>
      <c r="E23" s="20">
        <v>5</v>
      </c>
      <c r="F23" s="23">
        <v>7.82</v>
      </c>
      <c r="G23" s="23">
        <f>7.5-1.36</f>
        <v>6.14</v>
      </c>
      <c r="H23" s="16">
        <v>0.26</v>
      </c>
      <c r="I23" s="16">
        <v>0.95</v>
      </c>
      <c r="J23" s="16"/>
      <c r="K23" s="16">
        <v>2.19</v>
      </c>
      <c r="L23" s="16">
        <f t="shared" si="0"/>
        <v>9.54</v>
      </c>
      <c r="M23" s="23">
        <f t="shared" si="1"/>
        <v>17.36</v>
      </c>
    </row>
    <row r="24" spans="1:13" ht="12.75">
      <c r="A24" s="12">
        <v>17</v>
      </c>
      <c r="B24" s="18" t="s">
        <v>33</v>
      </c>
      <c r="C24" s="19">
        <f>69.5+3539.9</f>
        <v>3609.4</v>
      </c>
      <c r="D24" s="20">
        <v>1</v>
      </c>
      <c r="E24" s="20">
        <v>14</v>
      </c>
      <c r="F24" s="23">
        <v>4.77</v>
      </c>
      <c r="G24" s="23">
        <v>5.53</v>
      </c>
      <c r="H24" s="16"/>
      <c r="I24" s="16">
        <v>0.95</v>
      </c>
      <c r="J24" s="16">
        <v>3.29</v>
      </c>
      <c r="K24" s="16">
        <v>2.19</v>
      </c>
      <c r="L24" s="16">
        <f t="shared" si="0"/>
        <v>11.959999999999999</v>
      </c>
      <c r="M24" s="23">
        <f t="shared" si="1"/>
        <v>16.729999999999997</v>
      </c>
    </row>
    <row r="25" spans="1:13" ht="25.5">
      <c r="A25" s="21">
        <v>18</v>
      </c>
      <c r="B25" s="18" t="s">
        <v>34</v>
      </c>
      <c r="C25" s="24">
        <v>252.1</v>
      </c>
      <c r="D25" s="25">
        <v>1</v>
      </c>
      <c r="E25" s="25">
        <v>17</v>
      </c>
      <c r="F25" s="16">
        <v>2</v>
      </c>
      <c r="G25" s="16">
        <v>5.5</v>
      </c>
      <c r="H25" s="16"/>
      <c r="I25" s="16">
        <v>0.95</v>
      </c>
      <c r="J25" s="16">
        <v>1.06</v>
      </c>
      <c r="K25" s="16">
        <v>2.19</v>
      </c>
      <c r="L25" s="16">
        <f t="shared" si="0"/>
        <v>9.7</v>
      </c>
      <c r="M25" s="16">
        <f t="shared" si="1"/>
        <v>11.7</v>
      </c>
    </row>
    <row r="26" spans="1:13" ht="25.5">
      <c r="A26" s="21"/>
      <c r="B26" s="18" t="s">
        <v>35</v>
      </c>
      <c r="C26" s="24">
        <v>260.8</v>
      </c>
      <c r="D26" s="26"/>
      <c r="E26" s="26"/>
      <c r="F26" s="16">
        <v>2</v>
      </c>
      <c r="G26" s="16">
        <v>5.5</v>
      </c>
      <c r="H26" s="16"/>
      <c r="I26" s="16">
        <v>0.95</v>
      </c>
      <c r="J26" s="16">
        <v>1.77</v>
      </c>
      <c r="K26" s="16">
        <v>2.19</v>
      </c>
      <c r="L26" s="16">
        <f t="shared" si="0"/>
        <v>10.409999999999998</v>
      </c>
      <c r="M26" s="16">
        <f t="shared" si="1"/>
        <v>12.409999999999998</v>
      </c>
    </row>
    <row r="27" spans="1:13" ht="25.5">
      <c r="A27" s="21"/>
      <c r="B27" s="18" t="s">
        <v>36</v>
      </c>
      <c r="C27" s="24">
        <f>4425.34-C25-C26</f>
        <v>3912.4399999999996</v>
      </c>
      <c r="D27" s="25"/>
      <c r="E27" s="25"/>
      <c r="F27" s="16">
        <v>2</v>
      </c>
      <c r="G27" s="16">
        <v>5.5</v>
      </c>
      <c r="H27" s="16"/>
      <c r="I27" s="16">
        <v>0.95</v>
      </c>
      <c r="J27" s="16">
        <v>3.54</v>
      </c>
      <c r="K27" s="16">
        <v>2.19</v>
      </c>
      <c r="L27" s="16">
        <f t="shared" si="0"/>
        <v>12.179999999999998</v>
      </c>
      <c r="M27" s="16">
        <f t="shared" si="1"/>
        <v>14.179999999999998</v>
      </c>
    </row>
    <row r="28" spans="1:13" ht="25.5">
      <c r="A28" s="21">
        <v>19</v>
      </c>
      <c r="B28" s="18" t="s">
        <v>37</v>
      </c>
      <c r="C28" s="24">
        <v>252.1</v>
      </c>
      <c r="D28" s="25">
        <v>1</v>
      </c>
      <c r="E28" s="25">
        <v>16</v>
      </c>
      <c r="F28" s="23">
        <v>4.77</v>
      </c>
      <c r="G28" s="16">
        <v>6.6</v>
      </c>
      <c r="H28" s="16"/>
      <c r="I28" s="16">
        <v>0.95</v>
      </c>
      <c r="J28" s="16">
        <v>1.07</v>
      </c>
      <c r="K28" s="16">
        <v>2.11</v>
      </c>
      <c r="L28" s="16">
        <f t="shared" si="0"/>
        <v>10.729999999999999</v>
      </c>
      <c r="M28" s="16">
        <f t="shared" si="1"/>
        <v>15.499999999999998</v>
      </c>
    </row>
    <row r="29" spans="1:13" ht="25.5">
      <c r="A29" s="21"/>
      <c r="B29" s="18" t="s">
        <v>38</v>
      </c>
      <c r="C29" s="24">
        <v>260.8</v>
      </c>
      <c r="D29" s="25"/>
      <c r="E29" s="25"/>
      <c r="F29" s="23">
        <v>4.77</v>
      </c>
      <c r="G29" s="16">
        <v>6.6</v>
      </c>
      <c r="H29" s="16"/>
      <c r="I29" s="16">
        <v>0.95</v>
      </c>
      <c r="J29" s="16">
        <v>1.78</v>
      </c>
      <c r="K29" s="16">
        <v>2.11</v>
      </c>
      <c r="L29" s="16">
        <f t="shared" si="0"/>
        <v>11.439999999999998</v>
      </c>
      <c r="M29" s="16">
        <f t="shared" si="1"/>
        <v>16.209999999999997</v>
      </c>
    </row>
    <row r="30" spans="1:13" ht="25.5">
      <c r="A30" s="21"/>
      <c r="B30" s="18" t="s">
        <v>39</v>
      </c>
      <c r="C30" s="24">
        <f>4164.4-C29-C28</f>
        <v>3651.4999999999995</v>
      </c>
      <c r="D30" s="25"/>
      <c r="E30" s="25"/>
      <c r="F30" s="23">
        <v>4.77</v>
      </c>
      <c r="G30" s="16">
        <v>6.6</v>
      </c>
      <c r="H30" s="16"/>
      <c r="I30" s="16">
        <v>0.95</v>
      </c>
      <c r="J30" s="16">
        <v>3.55</v>
      </c>
      <c r="K30" s="16">
        <v>2.11</v>
      </c>
      <c r="L30" s="16">
        <f t="shared" si="0"/>
        <v>13.209999999999997</v>
      </c>
      <c r="M30" s="16">
        <f t="shared" si="1"/>
        <v>17.979999999999997</v>
      </c>
    </row>
    <row r="31" spans="1:13" ht="25.5">
      <c r="A31" s="21">
        <v>20</v>
      </c>
      <c r="B31" s="18" t="s">
        <v>40</v>
      </c>
      <c r="C31" s="27">
        <f>1221.4+579.1</f>
        <v>1800.5</v>
      </c>
      <c r="D31" s="20">
        <v>5</v>
      </c>
      <c r="E31" s="20">
        <v>10</v>
      </c>
      <c r="F31" s="16">
        <v>3.5</v>
      </c>
      <c r="G31" s="16">
        <v>6.1</v>
      </c>
      <c r="H31" s="16"/>
      <c r="I31" s="16">
        <v>0.95</v>
      </c>
      <c r="J31" s="16">
        <v>1.76</v>
      </c>
      <c r="K31" s="16">
        <v>2.19</v>
      </c>
      <c r="L31" s="16">
        <f t="shared" si="0"/>
        <v>10.999999999999998</v>
      </c>
      <c r="M31" s="16">
        <f t="shared" si="1"/>
        <v>14.499999999999998</v>
      </c>
    </row>
    <row r="32" spans="1:13" ht="25.5">
      <c r="A32" s="21"/>
      <c r="B32" s="18" t="s">
        <v>41</v>
      </c>
      <c r="C32" s="27">
        <v>946.4</v>
      </c>
      <c r="D32" s="20"/>
      <c r="E32" s="20"/>
      <c r="F32" s="16">
        <v>3.5</v>
      </c>
      <c r="G32" s="16">
        <v>6.1</v>
      </c>
      <c r="H32" s="16"/>
      <c r="I32" s="16">
        <v>0.95</v>
      </c>
      <c r="J32" s="16">
        <v>2.46</v>
      </c>
      <c r="K32" s="16">
        <v>2.19</v>
      </c>
      <c r="L32" s="16">
        <f t="shared" si="0"/>
        <v>11.699999999999998</v>
      </c>
      <c r="M32" s="16">
        <f t="shared" si="1"/>
        <v>15.199999999999998</v>
      </c>
    </row>
    <row r="33" spans="1:13" ht="25.5">
      <c r="A33" s="21"/>
      <c r="B33" s="18" t="s">
        <v>42</v>
      </c>
      <c r="C33" s="27">
        <f>9125.4+1221.4-C31-C32</f>
        <v>7599.9</v>
      </c>
      <c r="D33" s="20"/>
      <c r="E33" s="20"/>
      <c r="F33" s="16">
        <v>3.5</v>
      </c>
      <c r="G33" s="16">
        <v>6.1</v>
      </c>
      <c r="H33" s="16"/>
      <c r="I33" s="16">
        <v>0.95</v>
      </c>
      <c r="J33" s="16">
        <v>3.51</v>
      </c>
      <c r="K33" s="16">
        <v>2.19</v>
      </c>
      <c r="L33" s="16">
        <f t="shared" si="0"/>
        <v>12.749999999999998</v>
      </c>
      <c r="M33" s="16">
        <f t="shared" si="1"/>
        <v>16.25</v>
      </c>
    </row>
    <row r="34" spans="1:13" ht="25.5">
      <c r="A34" s="12">
        <v>21</v>
      </c>
      <c r="B34" s="13" t="s">
        <v>43</v>
      </c>
      <c r="C34" s="14">
        <v>4019.5</v>
      </c>
      <c r="D34" s="15">
        <v>1</v>
      </c>
      <c r="E34" s="15">
        <v>9</v>
      </c>
      <c r="F34" s="16">
        <v>4.77</v>
      </c>
      <c r="G34" s="16">
        <v>5.53</v>
      </c>
      <c r="H34" s="16"/>
      <c r="I34" s="16">
        <v>0.95</v>
      </c>
      <c r="J34" s="16">
        <v>3.29</v>
      </c>
      <c r="K34" s="16">
        <v>2.19</v>
      </c>
      <c r="L34" s="16">
        <f t="shared" si="0"/>
        <v>11.959999999999999</v>
      </c>
      <c r="M34" s="16">
        <f t="shared" si="1"/>
        <v>16.729999999999997</v>
      </c>
    </row>
    <row r="35" spans="1:13" ht="25.5">
      <c r="A35" s="12">
        <v>22</v>
      </c>
      <c r="B35" s="13" t="s">
        <v>44</v>
      </c>
      <c r="C35" s="14">
        <f>73.9+3522.16</f>
        <v>3596.06</v>
      </c>
      <c r="D35" s="15">
        <v>1</v>
      </c>
      <c r="E35" s="15">
        <v>9</v>
      </c>
      <c r="F35" s="16">
        <v>4.77</v>
      </c>
      <c r="G35" s="16">
        <v>5.53</v>
      </c>
      <c r="H35" s="16"/>
      <c r="I35" s="16">
        <v>0.95</v>
      </c>
      <c r="J35" s="16">
        <v>3.29</v>
      </c>
      <c r="K35" s="16">
        <v>2.19</v>
      </c>
      <c r="L35" s="16">
        <f t="shared" si="0"/>
        <v>11.959999999999999</v>
      </c>
      <c r="M35" s="16">
        <f t="shared" si="1"/>
        <v>16.729999999999997</v>
      </c>
    </row>
    <row r="36" spans="1:13" ht="25.5">
      <c r="A36" s="12">
        <v>23</v>
      </c>
      <c r="B36" s="13" t="s">
        <v>45</v>
      </c>
      <c r="C36" s="14">
        <v>5847.8</v>
      </c>
      <c r="D36" s="15">
        <v>3</v>
      </c>
      <c r="E36" s="15">
        <v>9</v>
      </c>
      <c r="F36" s="16">
        <v>4.77</v>
      </c>
      <c r="G36" s="16">
        <v>5.53</v>
      </c>
      <c r="H36" s="16"/>
      <c r="I36" s="16">
        <v>0.95</v>
      </c>
      <c r="J36" s="16">
        <v>3.29</v>
      </c>
      <c r="K36" s="16">
        <v>2.19</v>
      </c>
      <c r="L36" s="16">
        <f t="shared" si="0"/>
        <v>11.959999999999999</v>
      </c>
      <c r="M36" s="16">
        <f t="shared" si="1"/>
        <v>16.729999999999997</v>
      </c>
    </row>
    <row r="37" spans="1:13" ht="25.5">
      <c r="A37" s="12">
        <v>24</v>
      </c>
      <c r="B37" s="13" t="s">
        <v>46</v>
      </c>
      <c r="C37" s="14">
        <f>6007.95+696.4</f>
        <v>6704.349999999999</v>
      </c>
      <c r="D37" s="15">
        <v>8</v>
      </c>
      <c r="E37" s="15">
        <v>5</v>
      </c>
      <c r="F37" s="16">
        <v>7.82</v>
      </c>
      <c r="G37" s="16">
        <v>6.1</v>
      </c>
      <c r="H37" s="16"/>
      <c r="I37" s="16">
        <v>0.95</v>
      </c>
      <c r="J37" s="16"/>
      <c r="K37" s="16">
        <v>2.19</v>
      </c>
      <c r="L37" s="16">
        <f t="shared" si="0"/>
        <v>9.239999999999998</v>
      </c>
      <c r="M37" s="16">
        <f t="shared" si="1"/>
        <v>17.06</v>
      </c>
    </row>
    <row r="38" spans="1:13" ht="25.5">
      <c r="A38" s="21">
        <v>25</v>
      </c>
      <c r="B38" s="18" t="s">
        <v>47</v>
      </c>
      <c r="C38" s="27">
        <v>1321.57</v>
      </c>
      <c r="D38" s="20">
        <v>6</v>
      </c>
      <c r="E38" s="20">
        <v>9</v>
      </c>
      <c r="F38" s="16">
        <v>5.03</v>
      </c>
      <c r="G38" s="16">
        <v>5.5</v>
      </c>
      <c r="H38" s="16"/>
      <c r="I38" s="16">
        <v>0.95</v>
      </c>
      <c r="J38" s="16">
        <v>1.8</v>
      </c>
      <c r="K38" s="16">
        <v>2.19</v>
      </c>
      <c r="L38" s="16">
        <f t="shared" si="0"/>
        <v>10.44</v>
      </c>
      <c r="M38" s="16">
        <f t="shared" si="1"/>
        <v>15.469999999999999</v>
      </c>
    </row>
    <row r="39" spans="1:13" ht="25.5">
      <c r="A39" s="21"/>
      <c r="B39" s="18" t="s">
        <v>48</v>
      </c>
      <c r="C39" s="27">
        <v>1363.7</v>
      </c>
      <c r="D39" s="20"/>
      <c r="E39" s="20"/>
      <c r="F39" s="16">
        <v>5.03</v>
      </c>
      <c r="G39" s="16">
        <v>5.5</v>
      </c>
      <c r="H39" s="16"/>
      <c r="I39" s="16">
        <v>0.95</v>
      </c>
      <c r="J39" s="16">
        <v>2.52</v>
      </c>
      <c r="K39" s="16">
        <v>2.19</v>
      </c>
      <c r="L39" s="16">
        <f t="shared" si="0"/>
        <v>11.159999999999998</v>
      </c>
      <c r="M39" s="16">
        <f t="shared" si="1"/>
        <v>16.189999999999998</v>
      </c>
    </row>
    <row r="40" spans="1:13" ht="25.5">
      <c r="A40" s="21"/>
      <c r="B40" s="18" t="s">
        <v>49</v>
      </c>
      <c r="C40" s="27">
        <f>12253.9-C38-C39</f>
        <v>9568.63</v>
      </c>
      <c r="D40" s="20"/>
      <c r="E40" s="20"/>
      <c r="F40" s="16">
        <v>5.03</v>
      </c>
      <c r="G40" s="16">
        <v>5.5</v>
      </c>
      <c r="H40" s="16"/>
      <c r="I40" s="16">
        <v>0.95</v>
      </c>
      <c r="J40" s="16">
        <v>3.6</v>
      </c>
      <c r="K40" s="16">
        <v>2.19</v>
      </c>
      <c r="L40" s="16">
        <f t="shared" si="0"/>
        <v>12.239999999999998</v>
      </c>
      <c r="M40" s="16">
        <f t="shared" si="1"/>
        <v>17.27</v>
      </c>
    </row>
    <row r="41" spans="1:13" ht="25.5">
      <c r="A41" s="21">
        <v>26</v>
      </c>
      <c r="B41" s="13" t="s">
        <v>50</v>
      </c>
      <c r="C41" s="22">
        <v>325.9</v>
      </c>
      <c r="D41" s="15">
        <v>3</v>
      </c>
      <c r="E41" s="15">
        <v>9</v>
      </c>
      <c r="F41" s="16">
        <v>4.77</v>
      </c>
      <c r="G41" s="16">
        <v>5.53</v>
      </c>
      <c r="H41" s="16"/>
      <c r="I41" s="16">
        <v>0.95</v>
      </c>
      <c r="J41" s="16">
        <v>1.1</v>
      </c>
      <c r="K41" s="16">
        <v>2.19</v>
      </c>
      <c r="L41" s="16">
        <f t="shared" si="0"/>
        <v>9.77</v>
      </c>
      <c r="M41" s="16">
        <f t="shared" si="1"/>
        <v>14.54</v>
      </c>
    </row>
    <row r="42" spans="1:13" ht="25.5">
      <c r="A42" s="21"/>
      <c r="B42" s="13" t="s">
        <v>51</v>
      </c>
      <c r="C42" s="22">
        <v>641.9</v>
      </c>
      <c r="D42" s="15"/>
      <c r="E42" s="15"/>
      <c r="F42" s="16">
        <v>4.77</v>
      </c>
      <c r="G42" s="16">
        <v>5.53</v>
      </c>
      <c r="H42" s="16"/>
      <c r="I42" s="16">
        <v>0.95</v>
      </c>
      <c r="J42" s="16">
        <v>1.83</v>
      </c>
      <c r="K42" s="16">
        <v>2.19</v>
      </c>
      <c r="L42" s="16">
        <f t="shared" si="0"/>
        <v>10.5</v>
      </c>
      <c r="M42" s="16">
        <f t="shared" si="1"/>
        <v>15.27</v>
      </c>
    </row>
    <row r="43" spans="1:13" ht="25.5">
      <c r="A43" s="21"/>
      <c r="B43" s="13" t="s">
        <v>52</v>
      </c>
      <c r="C43" s="22">
        <f>5491.3-C42-C41</f>
        <v>4523.500000000001</v>
      </c>
      <c r="D43" s="15"/>
      <c r="E43" s="15"/>
      <c r="F43" s="16">
        <v>4.77</v>
      </c>
      <c r="G43" s="16">
        <v>5.53</v>
      </c>
      <c r="H43" s="16"/>
      <c r="I43" s="16">
        <v>0.95</v>
      </c>
      <c r="J43" s="16">
        <v>3.66</v>
      </c>
      <c r="K43" s="16">
        <v>2.19</v>
      </c>
      <c r="L43" s="16">
        <f t="shared" si="0"/>
        <v>12.33</v>
      </c>
      <c r="M43" s="16">
        <f t="shared" si="1"/>
        <v>17.1</v>
      </c>
    </row>
    <row r="44" spans="1:13" ht="25.5">
      <c r="A44" s="12">
        <v>27</v>
      </c>
      <c r="B44" s="13" t="s">
        <v>53</v>
      </c>
      <c r="C44" s="14">
        <f>3789.15+19.2+220.6</f>
        <v>4028.95</v>
      </c>
      <c r="D44" s="15">
        <v>1</v>
      </c>
      <c r="E44" s="15">
        <v>9</v>
      </c>
      <c r="F44" s="16">
        <v>4.77</v>
      </c>
      <c r="G44" s="16">
        <v>5.53</v>
      </c>
      <c r="H44" s="16"/>
      <c r="I44" s="16">
        <v>0.95</v>
      </c>
      <c r="J44" s="17">
        <v>3.29</v>
      </c>
      <c r="K44" s="16">
        <v>2.19</v>
      </c>
      <c r="L44" s="16">
        <f t="shared" si="0"/>
        <v>11.959999999999999</v>
      </c>
      <c r="M44" s="16">
        <f t="shared" si="1"/>
        <v>16.729999999999997</v>
      </c>
    </row>
    <row r="45" spans="1:13" ht="12.75">
      <c r="A45" s="12">
        <v>28</v>
      </c>
      <c r="B45" s="13" t="s">
        <v>54</v>
      </c>
      <c r="C45" s="14">
        <f>4497.5+90.4</f>
        <v>4587.9</v>
      </c>
      <c r="D45" s="15">
        <v>6</v>
      </c>
      <c r="E45" s="15">
        <v>5</v>
      </c>
      <c r="F45" s="16">
        <v>7.82</v>
      </c>
      <c r="G45" s="23">
        <v>6.14</v>
      </c>
      <c r="H45" s="16">
        <v>0.26</v>
      </c>
      <c r="I45" s="16">
        <v>0.95</v>
      </c>
      <c r="J45" s="16"/>
      <c r="K45" s="16">
        <v>2.19</v>
      </c>
      <c r="L45" s="16">
        <f t="shared" si="0"/>
        <v>9.54</v>
      </c>
      <c r="M45" s="23">
        <f t="shared" si="1"/>
        <v>17.36</v>
      </c>
    </row>
    <row r="46" spans="1:13" ht="12.75">
      <c r="A46" s="12">
        <v>29</v>
      </c>
      <c r="B46" s="28" t="s">
        <v>55</v>
      </c>
      <c r="C46" s="29">
        <v>3607.8</v>
      </c>
      <c r="D46" s="25">
        <v>2</v>
      </c>
      <c r="E46" s="25">
        <v>8</v>
      </c>
      <c r="F46" s="16">
        <v>1.5</v>
      </c>
      <c r="G46" s="16">
        <v>7</v>
      </c>
      <c r="H46" s="30"/>
      <c r="I46" s="16">
        <v>0.95</v>
      </c>
      <c r="J46" s="16">
        <v>3.29</v>
      </c>
      <c r="K46" s="16">
        <v>2.19</v>
      </c>
      <c r="L46" s="16">
        <f t="shared" si="0"/>
        <v>13.429999999999998</v>
      </c>
      <c r="M46" s="16">
        <f t="shared" si="1"/>
        <v>14.929999999999998</v>
      </c>
    </row>
    <row r="47" spans="1:13" ht="12.75">
      <c r="A47" s="12">
        <v>30</v>
      </c>
      <c r="B47" s="28" t="s">
        <v>56</v>
      </c>
      <c r="C47" s="29">
        <v>3554.3</v>
      </c>
      <c r="D47" s="25">
        <v>4</v>
      </c>
      <c r="E47" s="25">
        <v>5</v>
      </c>
      <c r="F47" s="16">
        <v>6.21</v>
      </c>
      <c r="G47" s="16">
        <v>7.7</v>
      </c>
      <c r="H47" s="16">
        <v>0.26</v>
      </c>
      <c r="I47" s="16">
        <v>0.95</v>
      </c>
      <c r="J47" s="16"/>
      <c r="K47" s="16">
        <v>2.19</v>
      </c>
      <c r="L47" s="16">
        <f t="shared" si="0"/>
        <v>11.1</v>
      </c>
      <c r="M47" s="16">
        <f t="shared" si="1"/>
        <v>17.31</v>
      </c>
    </row>
    <row r="48" spans="1:13" ht="12.75">
      <c r="A48" s="12">
        <v>31</v>
      </c>
      <c r="B48" s="28" t="s">
        <v>57</v>
      </c>
      <c r="C48" s="29">
        <v>4412.15</v>
      </c>
      <c r="D48" s="25">
        <v>6</v>
      </c>
      <c r="E48" s="25">
        <v>5</v>
      </c>
      <c r="F48" s="16">
        <v>6.21</v>
      </c>
      <c r="G48" s="16">
        <v>7.7</v>
      </c>
      <c r="H48" s="30"/>
      <c r="I48" s="16">
        <v>0.95</v>
      </c>
      <c r="J48" s="16"/>
      <c r="K48" s="16">
        <v>2.19</v>
      </c>
      <c r="L48" s="16">
        <f t="shared" si="0"/>
        <v>10.84</v>
      </c>
      <c r="M48" s="16">
        <f t="shared" si="1"/>
        <v>17.05</v>
      </c>
    </row>
    <row r="49" spans="1:13" ht="12.75">
      <c r="A49" s="12">
        <v>32</v>
      </c>
      <c r="B49" s="28" t="s">
        <v>58</v>
      </c>
      <c r="C49" s="29">
        <v>2708.3</v>
      </c>
      <c r="D49" s="25">
        <v>4</v>
      </c>
      <c r="E49" s="25">
        <v>5</v>
      </c>
      <c r="F49" s="23">
        <v>7.82</v>
      </c>
      <c r="G49" s="23">
        <v>6.1</v>
      </c>
      <c r="H49" s="30"/>
      <c r="I49" s="16">
        <v>0.95</v>
      </c>
      <c r="J49" s="16"/>
      <c r="K49" s="16">
        <v>2.19</v>
      </c>
      <c r="L49" s="16">
        <f t="shared" si="0"/>
        <v>9.239999999999998</v>
      </c>
      <c r="M49" s="23">
        <f t="shared" si="1"/>
        <v>17.06</v>
      </c>
    </row>
    <row r="50" spans="1:13" ht="12.75">
      <c r="A50" s="12">
        <v>33</v>
      </c>
      <c r="B50" s="28" t="s">
        <v>59</v>
      </c>
      <c r="C50" s="29">
        <v>3517.2</v>
      </c>
      <c r="D50" s="25">
        <v>4</v>
      </c>
      <c r="E50" s="25">
        <v>5</v>
      </c>
      <c r="F50" s="23">
        <v>7.82</v>
      </c>
      <c r="G50" s="23">
        <v>6.14</v>
      </c>
      <c r="H50" s="16">
        <v>0.26</v>
      </c>
      <c r="I50" s="16">
        <v>0.95</v>
      </c>
      <c r="J50" s="16"/>
      <c r="K50" s="16">
        <v>2.19</v>
      </c>
      <c r="L50" s="16">
        <f t="shared" si="0"/>
        <v>9.54</v>
      </c>
      <c r="M50" s="23">
        <f t="shared" si="1"/>
        <v>17.36</v>
      </c>
    </row>
    <row r="51" spans="1:13" ht="12.75">
      <c r="A51" s="12">
        <v>34</v>
      </c>
      <c r="B51" s="28" t="s">
        <v>60</v>
      </c>
      <c r="C51" s="29">
        <v>3205.5</v>
      </c>
      <c r="D51" s="25">
        <v>4</v>
      </c>
      <c r="E51" s="25">
        <v>5</v>
      </c>
      <c r="F51" s="16">
        <v>6.21</v>
      </c>
      <c r="G51" s="16">
        <v>7.7</v>
      </c>
      <c r="H51" s="30"/>
      <c r="I51" s="16">
        <v>0.95</v>
      </c>
      <c r="J51" s="16"/>
      <c r="K51" s="16">
        <v>2.19</v>
      </c>
      <c r="L51" s="16">
        <f t="shared" si="0"/>
        <v>10.84</v>
      </c>
      <c r="M51" s="16">
        <f t="shared" si="1"/>
        <v>17.05</v>
      </c>
    </row>
    <row r="52" spans="1:13" ht="12.75">
      <c r="A52" s="12">
        <v>35</v>
      </c>
      <c r="B52" s="28" t="s">
        <v>61</v>
      </c>
      <c r="C52" s="29">
        <v>3579.8</v>
      </c>
      <c r="D52" s="25">
        <v>4</v>
      </c>
      <c r="E52" s="25">
        <v>5</v>
      </c>
      <c r="F52" s="23">
        <v>7.82</v>
      </c>
      <c r="G52" s="23">
        <v>6.14</v>
      </c>
      <c r="H52" s="16">
        <v>0.26</v>
      </c>
      <c r="I52" s="16">
        <v>0.95</v>
      </c>
      <c r="J52" s="16"/>
      <c r="K52" s="16">
        <v>2.19</v>
      </c>
      <c r="L52" s="16">
        <f t="shared" si="0"/>
        <v>9.54</v>
      </c>
      <c r="M52" s="23">
        <f t="shared" si="1"/>
        <v>17.36</v>
      </c>
    </row>
    <row r="53" spans="1:13" ht="12.75">
      <c r="A53" s="12">
        <v>36</v>
      </c>
      <c r="B53" s="28" t="s">
        <v>62</v>
      </c>
      <c r="C53" s="29">
        <v>3610.5</v>
      </c>
      <c r="D53" s="25">
        <v>4</v>
      </c>
      <c r="E53" s="25">
        <v>5</v>
      </c>
      <c r="F53" s="23">
        <v>7.82</v>
      </c>
      <c r="G53" s="23">
        <v>6.14</v>
      </c>
      <c r="H53" s="16">
        <v>0.26</v>
      </c>
      <c r="I53" s="16">
        <v>0.95</v>
      </c>
      <c r="J53" s="16"/>
      <c r="K53" s="16">
        <v>2.19</v>
      </c>
      <c r="L53" s="16">
        <f t="shared" si="0"/>
        <v>9.54</v>
      </c>
      <c r="M53" s="23">
        <f t="shared" si="1"/>
        <v>17.36</v>
      </c>
    </row>
    <row r="54" spans="1:13" ht="25.5">
      <c r="A54" s="12">
        <v>37</v>
      </c>
      <c r="B54" s="13" t="s">
        <v>63</v>
      </c>
      <c r="C54" s="29">
        <f>2072.6+19.3+17.6</f>
        <v>2109.5</v>
      </c>
      <c r="D54" s="25">
        <v>1</v>
      </c>
      <c r="E54" s="25">
        <v>5</v>
      </c>
      <c r="F54" s="16">
        <v>8.3</v>
      </c>
      <c r="G54" s="16">
        <v>6.71</v>
      </c>
      <c r="H54" s="16"/>
      <c r="I54" s="16">
        <v>0.95</v>
      </c>
      <c r="J54" s="16"/>
      <c r="K54" s="16">
        <v>2.19</v>
      </c>
      <c r="L54" s="16">
        <f t="shared" si="0"/>
        <v>9.85</v>
      </c>
      <c r="M54" s="16">
        <f t="shared" si="1"/>
        <v>18.15</v>
      </c>
    </row>
    <row r="55" spans="1:13" ht="12.75">
      <c r="A55" s="12">
        <v>38</v>
      </c>
      <c r="B55" s="18" t="s">
        <v>64</v>
      </c>
      <c r="C55" s="29">
        <f>7688.3+67+74.1+42.3+31.8+62.83</f>
        <v>7966.330000000001</v>
      </c>
      <c r="D55" s="25">
        <v>4</v>
      </c>
      <c r="E55" s="25">
        <v>9</v>
      </c>
      <c r="F55" s="23">
        <v>4.77</v>
      </c>
      <c r="G55" s="23">
        <v>5.53</v>
      </c>
      <c r="H55" s="16"/>
      <c r="I55" s="16">
        <v>0.95</v>
      </c>
      <c r="J55" s="16">
        <v>3.29</v>
      </c>
      <c r="K55" s="16">
        <v>2.19</v>
      </c>
      <c r="L55" s="16">
        <f t="shared" si="0"/>
        <v>11.959999999999999</v>
      </c>
      <c r="M55" s="23">
        <f t="shared" si="1"/>
        <v>16.729999999999997</v>
      </c>
    </row>
    <row r="56" spans="1:13" ht="12.75">
      <c r="A56" s="12">
        <v>39</v>
      </c>
      <c r="B56" s="28" t="s">
        <v>65</v>
      </c>
      <c r="C56" s="29">
        <v>428.7</v>
      </c>
      <c r="D56" s="25">
        <v>1</v>
      </c>
      <c r="E56" s="25">
        <v>3</v>
      </c>
      <c r="F56" s="16">
        <v>5</v>
      </c>
      <c r="G56" s="16">
        <v>17</v>
      </c>
      <c r="H56" s="16"/>
      <c r="I56" s="16"/>
      <c r="J56" s="16"/>
      <c r="K56" s="16">
        <v>2.19</v>
      </c>
      <c r="L56" s="16">
        <f t="shared" si="0"/>
        <v>19.19</v>
      </c>
      <c r="M56" s="16">
        <f t="shared" si="1"/>
        <v>24.19</v>
      </c>
    </row>
    <row r="57" spans="1:13" ht="12.75">
      <c r="A57" s="12">
        <v>40</v>
      </c>
      <c r="B57" s="18" t="s">
        <v>66</v>
      </c>
      <c r="C57" s="28">
        <v>279.46</v>
      </c>
      <c r="D57" s="25">
        <v>1</v>
      </c>
      <c r="E57" s="25">
        <v>2</v>
      </c>
      <c r="F57" s="23">
        <v>7.82</v>
      </c>
      <c r="G57" s="23">
        <v>6.1</v>
      </c>
      <c r="H57" s="16"/>
      <c r="I57" s="16"/>
      <c r="J57" s="16"/>
      <c r="K57" s="16">
        <v>2.19</v>
      </c>
      <c r="L57" s="16">
        <f t="shared" si="0"/>
        <v>8.29</v>
      </c>
      <c r="M57" s="23">
        <f t="shared" si="1"/>
        <v>16.11</v>
      </c>
    </row>
    <row r="58" spans="1:13" ht="12.75">
      <c r="A58" s="12">
        <v>41</v>
      </c>
      <c r="B58" s="18" t="s">
        <v>67</v>
      </c>
      <c r="C58" s="30">
        <v>270.5</v>
      </c>
      <c r="D58" s="25">
        <v>1</v>
      </c>
      <c r="E58" s="25">
        <v>2</v>
      </c>
      <c r="F58" s="31">
        <v>7.82</v>
      </c>
      <c r="G58" s="23">
        <v>6.1</v>
      </c>
      <c r="H58" s="30"/>
      <c r="I58" s="16"/>
      <c r="J58" s="16"/>
      <c r="K58" s="16">
        <v>2.19</v>
      </c>
      <c r="L58" s="16">
        <f t="shared" si="0"/>
        <v>8.29</v>
      </c>
      <c r="M58" s="23">
        <f t="shared" si="1"/>
        <v>16.11</v>
      </c>
    </row>
    <row r="59" spans="1:13" ht="12.75">
      <c r="A59" s="12">
        <v>42</v>
      </c>
      <c r="B59" s="18" t="s">
        <v>68</v>
      </c>
      <c r="C59" s="30">
        <v>725.5</v>
      </c>
      <c r="D59" s="25">
        <v>1</v>
      </c>
      <c r="E59" s="25">
        <v>5</v>
      </c>
      <c r="F59" s="17">
        <v>4.81</v>
      </c>
      <c r="G59" s="16">
        <v>7.3</v>
      </c>
      <c r="H59" s="30"/>
      <c r="I59" s="16">
        <v>0.48</v>
      </c>
      <c r="J59" s="16"/>
      <c r="K59" s="16">
        <v>2.19</v>
      </c>
      <c r="L59" s="16">
        <f t="shared" si="0"/>
        <v>9.97</v>
      </c>
      <c r="M59" s="16">
        <f t="shared" si="1"/>
        <v>14.780000000000001</v>
      </c>
    </row>
    <row r="60" spans="1:13" ht="25.5">
      <c r="A60" s="12">
        <v>43</v>
      </c>
      <c r="B60" s="13" t="s">
        <v>69</v>
      </c>
      <c r="C60" s="30">
        <v>355.3</v>
      </c>
      <c r="D60" s="25">
        <v>1</v>
      </c>
      <c r="E60" s="25">
        <v>2</v>
      </c>
      <c r="F60" s="17"/>
      <c r="G60" s="16">
        <v>24.86</v>
      </c>
      <c r="H60" s="30"/>
      <c r="I60" s="16">
        <v>7.03</v>
      </c>
      <c r="J60" s="16"/>
      <c r="K60" s="16">
        <v>2.19</v>
      </c>
      <c r="L60" s="16">
        <f t="shared" si="0"/>
        <v>34.08</v>
      </c>
      <c r="M60" s="16">
        <f t="shared" si="1"/>
        <v>34.08</v>
      </c>
    </row>
    <row r="61" spans="1:13" ht="12.75">
      <c r="A61" s="12">
        <v>44</v>
      </c>
      <c r="B61" s="13" t="s">
        <v>70</v>
      </c>
      <c r="C61" s="30">
        <v>1395.72</v>
      </c>
      <c r="D61" s="25">
        <v>3</v>
      </c>
      <c r="E61" s="25">
        <v>3</v>
      </c>
      <c r="F61" s="17">
        <v>7.82</v>
      </c>
      <c r="G61" s="16">
        <v>6.1</v>
      </c>
      <c r="H61" s="30"/>
      <c r="I61" s="16">
        <v>0.95</v>
      </c>
      <c r="J61" s="16"/>
      <c r="K61" s="16">
        <v>2.19</v>
      </c>
      <c r="L61" s="16">
        <f t="shared" si="0"/>
        <v>9.239999999999998</v>
      </c>
      <c r="M61" s="16">
        <f t="shared" si="1"/>
        <v>17.06</v>
      </c>
    </row>
    <row r="62" spans="1:13" ht="12.75">
      <c r="A62" s="12">
        <v>45</v>
      </c>
      <c r="B62" s="13" t="s">
        <v>71</v>
      </c>
      <c r="C62" s="30">
        <v>7593.9</v>
      </c>
      <c r="D62" s="25">
        <v>2</v>
      </c>
      <c r="E62" s="25">
        <v>17</v>
      </c>
      <c r="F62" s="17">
        <v>4.77</v>
      </c>
      <c r="G62" s="16">
        <v>5.53</v>
      </c>
      <c r="H62" s="30"/>
      <c r="I62" s="16">
        <v>0.95</v>
      </c>
      <c r="J62" s="16">
        <v>3.29</v>
      </c>
      <c r="K62" s="16">
        <v>2.19</v>
      </c>
      <c r="L62" s="16">
        <f t="shared" si="0"/>
        <v>11.959999999999999</v>
      </c>
      <c r="M62" s="16">
        <f t="shared" si="1"/>
        <v>16.729999999999997</v>
      </c>
    </row>
    <row r="63" spans="1:13" ht="25.5">
      <c r="A63" s="12">
        <v>46</v>
      </c>
      <c r="B63" s="13" t="s">
        <v>72</v>
      </c>
      <c r="C63" s="30">
        <f>11520.5+70+6</f>
        <v>11596.5</v>
      </c>
      <c r="D63" s="25">
        <v>5</v>
      </c>
      <c r="E63" s="25">
        <v>10</v>
      </c>
      <c r="F63" s="17">
        <v>4.77</v>
      </c>
      <c r="G63" s="16">
        <v>5.53</v>
      </c>
      <c r="H63" s="30"/>
      <c r="I63" s="16">
        <v>0.48</v>
      </c>
      <c r="J63" s="16">
        <v>3.29</v>
      </c>
      <c r="K63" s="16">
        <v>2.19</v>
      </c>
      <c r="L63" s="16">
        <f t="shared" si="0"/>
        <v>11.49</v>
      </c>
      <c r="M63" s="16">
        <f t="shared" si="1"/>
        <v>16.259999999999998</v>
      </c>
    </row>
    <row r="64" spans="1:13" ht="25.5">
      <c r="A64" s="12">
        <v>47</v>
      </c>
      <c r="B64" s="13" t="s">
        <v>73</v>
      </c>
      <c r="C64" s="30">
        <v>5022.9</v>
      </c>
      <c r="D64" s="25">
        <v>3</v>
      </c>
      <c r="E64" s="25">
        <v>5</v>
      </c>
      <c r="F64" s="17">
        <v>7.82</v>
      </c>
      <c r="G64" s="16">
        <v>6.1</v>
      </c>
      <c r="H64" s="30"/>
      <c r="I64" s="16">
        <v>0.95</v>
      </c>
      <c r="J64" s="16"/>
      <c r="K64" s="16">
        <v>2.19</v>
      </c>
      <c r="L64" s="16">
        <f t="shared" si="0"/>
        <v>9.239999999999998</v>
      </c>
      <c r="M64" s="16">
        <f t="shared" si="1"/>
        <v>17.06</v>
      </c>
    </row>
    <row r="65" spans="1:13" ht="12.75">
      <c r="A65" s="32"/>
      <c r="B65" s="33" t="s">
        <v>74</v>
      </c>
      <c r="C65" s="34">
        <f>SUM(C5:C64)</f>
        <v>221212.90999999995</v>
      </c>
      <c r="D65" s="34">
        <f>SUM(D5:D64)</f>
        <v>140</v>
      </c>
      <c r="E65" s="35"/>
      <c r="F65" s="32"/>
      <c r="G65" s="36"/>
      <c r="H65" s="36"/>
      <c r="I65" s="16"/>
      <c r="J65" s="23"/>
      <c r="K65" s="23"/>
      <c r="L65" s="16">
        <f t="shared" si="0"/>
        <v>0</v>
      </c>
      <c r="M65" s="16">
        <f t="shared" si="1"/>
        <v>0</v>
      </c>
    </row>
    <row r="66" spans="1:13" ht="12.75">
      <c r="A66" s="37"/>
      <c r="B66" s="37"/>
      <c r="C66" s="38"/>
      <c r="D66" s="39"/>
      <c r="E66" s="39"/>
      <c r="F66" s="40"/>
      <c r="G66" s="41"/>
      <c r="H66" s="41"/>
      <c r="I66" s="41"/>
      <c r="J66" s="42"/>
      <c r="K66" s="42"/>
      <c r="L66" s="43"/>
      <c r="M66" s="44"/>
    </row>
  </sheetData>
  <mergeCells count="15">
    <mergeCell ref="A31:A33"/>
    <mergeCell ref="A38:A40"/>
    <mergeCell ref="A41:A43"/>
    <mergeCell ref="A7:A8"/>
    <mergeCell ref="A12:A14"/>
    <mergeCell ref="A25:A27"/>
    <mergeCell ref="A28:A30"/>
    <mergeCell ref="A2:M2"/>
    <mergeCell ref="A3:A4"/>
    <mergeCell ref="B3:B4"/>
    <mergeCell ref="C3:C4"/>
    <mergeCell ref="D3:D4"/>
    <mergeCell ref="E3:E4"/>
    <mergeCell ref="F3:F4"/>
    <mergeCell ref="G3:L3"/>
  </mergeCells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Lite_26</cp:lastModifiedBy>
  <dcterms:created xsi:type="dcterms:W3CDTF">1996-10-08T23:32:33Z</dcterms:created>
  <dcterms:modified xsi:type="dcterms:W3CDTF">2014-03-25T08:27:18Z</dcterms:modified>
  <cp:category/>
  <cp:version/>
  <cp:contentType/>
  <cp:contentStatus/>
</cp:coreProperties>
</file>