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<sst xmlns="http://schemas.openxmlformats.org/spreadsheetml/2006/main" count="60" uniqueCount="52">
  <si>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</si>
  <si>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</si>
  <si>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</si>
  <si>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Остаток на 01.01.2014г.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</si>
  <si>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</si>
  <si>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</si>
  <si>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</si>
  <si>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</si>
  <si>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</si>
  <si>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</si>
  <si>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</si>
  <si>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</si>
  <si>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</si>
  <si>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</si>
  <si>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</si>
  <si>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</si>
  <si>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</si>
  <si>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</si>
  <si>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</si>
  <si>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</si>
  <si>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</si>
  <si>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</si>
  <si>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</si>
  <si>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</si>
  <si>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Организационно-технические услуги 10 %</t>
  </si>
  <si>
    <t>Старший по дому</t>
  </si>
  <si>
    <t>СОГЛАСОВАНО:</t>
  </si>
  <si>
    <t>1.3. Обслуживание инженерного оборудования</t>
  </si>
  <si>
    <t>Сумма на выполнение работ</t>
  </si>
  <si>
    <t>1.7. Уборка лестничных клеток</t>
  </si>
  <si>
    <t>1.6. Уборка придомовой территории</t>
  </si>
  <si>
    <t>1.5. Материалы на мелкий ремонт и аварийное обслуживание</t>
  </si>
  <si>
    <t>Сумма годовых начислений на вывоз мусора</t>
  </si>
  <si>
    <t>Сумма годовых начислений на тех.обслуживание помещений общего пользования</t>
  </si>
  <si>
    <t>Исполнительный директор ООО "Управдом"</t>
  </si>
  <si>
    <t>Тариф по тех.обслуживанию помещений общего пользования</t>
  </si>
  <si>
    <t>стояк</t>
  </si>
  <si>
    <t>2.1. Обслуживание газового оборудования</t>
  </si>
  <si>
    <t>2. Обслуживание газового оборудования:</t>
  </si>
  <si>
    <t>1.8. Дополнительные работы по благоустройству (заказ спецтехники, уход за зелеными насаждениями и т.д.)</t>
  </si>
  <si>
    <t>м.п.</t>
  </si>
  <si>
    <t>4.4. Затраты на печать квитанций и обработку платежей</t>
  </si>
  <si>
    <t>4.3. Сброс теплофикационной воды при подготовке системы отопления</t>
  </si>
  <si>
    <t>4.2. Единый минимальный налог</t>
  </si>
  <si>
    <t>4.1. Комиссия за прием платежей (3% от оплаты за все услуги)</t>
  </si>
  <si>
    <t>4. Прочее:</t>
  </si>
  <si>
    <t>3.1. Вывоз мусора</t>
  </si>
  <si>
    <t>3. Вывоз мусора:</t>
  </si>
  <si>
    <t>Итого, тариф на содержание</t>
  </si>
  <si>
    <r>
      <t xml:space="preserve">по адресу: </t>
    </r>
    <r>
      <rPr>
        <b/>
        <sz val="10"/>
        <rFont val="Arial"/>
        <family val="2"/>
      </rPr>
      <t>ул. Северный городок, 50</t>
    </r>
  </si>
  <si>
    <t>План на 2014 год</t>
  </si>
  <si>
    <t>________________ А.О.Панченко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</si>
</sst>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0" xfId="0" applyFill="1" applyAlignment="1" quotePrefix="1">
      <alignment horizontal="left"/>
    </xf>
    <xf numFmtId="4" fontId="1" fillId="2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 quotePrefix="1">
      <alignment horizontal="center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180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left"/>
    </xf>
    <xf numFmtId="3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left" wrapText="1"/>
    </xf>
    <xf numFmtId="2" fontId="0" fillId="0" borderId="1" xfId="0" applyNumberFormat="1" applyFill="1" applyBorder="1" applyAlignment="1" quotePrefix="1">
      <alignment horizontal="center" vertical="center" wrapText="1"/>
    </xf>
    <xf numFmtId="0" fontId="0" fillId="0" borderId="0" xfId="0" applyFill="1" applyAlignment="1" quotePrefix="1">
      <alignment horizontal="center"/>
    </xf>
    <xf numFmtId="0" fontId="5" fillId="0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37">
      <selection activeCell="J17" sqref="J17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9" t="s">
        <v>26</v>
      </c>
      <c r="B1" s="9"/>
      <c r="C1" s="9"/>
      <c r="D1" s="9"/>
      <c r="E1" s="8"/>
      <c r="F1" s="22" t="s">
        <v>26</v>
      </c>
      <c r="G1" s="22"/>
      <c r="H1" s="22"/>
      <c r="I1" s="22"/>
    </row>
    <row r="2" spans="1:9" ht="12.75">
      <c r="A2" s="9"/>
      <c r="B2" s="9"/>
      <c r="C2" s="9"/>
      <c r="D2" s="9"/>
      <c r="E2" s="8"/>
      <c r="F2" s="8"/>
      <c r="G2" s="8"/>
      <c r="H2" s="19"/>
      <c r="I2" s="8"/>
    </row>
    <row r="3" spans="1:9" ht="12.75">
      <c r="A3" s="17" t="s">
        <v>25</v>
      </c>
      <c r="B3" s="9"/>
      <c r="C3" s="9"/>
      <c r="D3" s="9"/>
      <c r="E3" s="21" t="s">
        <v>34</v>
      </c>
      <c r="F3" s="21"/>
      <c r="G3" s="21"/>
      <c r="H3" s="21"/>
      <c r="I3" s="21"/>
    </row>
    <row r="4" spans="1:9" ht="12.75">
      <c r="A4" s="9"/>
      <c r="B4" s="9"/>
      <c r="C4" s="9"/>
      <c r="D4" s="9"/>
      <c r="E4" s="8"/>
      <c r="F4" s="8"/>
      <c r="G4" s="8"/>
      <c r="H4" s="19"/>
      <c r="I4" s="8"/>
    </row>
    <row r="5" spans="1:9" ht="12.75">
      <c r="A5" s="9"/>
      <c r="B5" s="9"/>
      <c r="C5" s="9"/>
      <c r="D5" s="9"/>
      <c r="E5" s="8"/>
      <c r="F5" s="8"/>
      <c r="G5" s="8"/>
      <c r="H5" s="8"/>
      <c r="I5" s="8"/>
    </row>
    <row r="6" spans="1:9" ht="12.75">
      <c r="A6" s="17" t="s">
        <v>0</v>
      </c>
      <c r="B6" s="9"/>
      <c r="C6" s="9"/>
      <c r="D6" s="9"/>
      <c r="E6" s="8"/>
      <c r="F6" s="22" t="s">
        <v>51</v>
      </c>
      <c r="G6" s="22"/>
      <c r="H6" s="22"/>
      <c r="I6" s="22"/>
    </row>
    <row r="7" spans="1:9" ht="12.75">
      <c r="A7" s="17"/>
      <c r="B7" s="9"/>
      <c r="C7" s="9"/>
      <c r="D7" s="9"/>
      <c r="E7" s="8"/>
      <c r="F7" s="8" t="s">
        <v>40</v>
      </c>
      <c r="G7" s="65"/>
      <c r="H7" s="19"/>
      <c r="I7" s="8"/>
    </row>
    <row r="8" spans="1:9" ht="12.75">
      <c r="A8" s="17" t="s">
        <v>0</v>
      </c>
      <c r="B8" s="9"/>
      <c r="C8" s="9"/>
      <c r="D8" s="9"/>
      <c r="E8" s="8"/>
      <c r="F8" s="8"/>
      <c r="G8" s="8"/>
      <c r="H8" s="19"/>
      <c r="I8" s="8"/>
    </row>
    <row r="9" spans="1:9" ht="12.75">
      <c r="A9" s="17"/>
      <c r="B9" s="9"/>
      <c r="C9" s="9"/>
      <c r="D9" s="9"/>
      <c r="E9" s="8"/>
      <c r="F9" s="8"/>
      <c r="G9" s="8"/>
      <c r="H9" s="19"/>
      <c r="I9" s="8"/>
    </row>
    <row r="10" spans="1:9" ht="12.75">
      <c r="A10" s="17"/>
      <c r="B10" s="9"/>
      <c r="C10" s="9"/>
      <c r="D10" s="9"/>
      <c r="E10" s="8"/>
      <c r="F10" s="8"/>
      <c r="G10" s="8"/>
      <c r="H10" s="19"/>
      <c r="I10" s="8"/>
    </row>
    <row r="11" spans="1:9" ht="12.75">
      <c r="A11" s="9"/>
      <c r="B11" s="9"/>
      <c r="C11" s="9"/>
      <c r="D11" s="9"/>
      <c r="E11" s="8"/>
      <c r="F11" s="8"/>
      <c r="G11" s="8"/>
      <c r="H11" s="8"/>
      <c r="I11" s="8"/>
    </row>
    <row r="12" spans="1:9" ht="12.75">
      <c r="A12" s="9"/>
      <c r="B12" s="9"/>
      <c r="C12" s="9"/>
      <c r="D12" s="9"/>
      <c r="E12" s="8"/>
      <c r="F12" s="8"/>
      <c r="G12" s="8"/>
      <c r="H12" s="8"/>
      <c r="I12" s="8"/>
    </row>
    <row r="13" spans="1:9" ht="12.75">
      <c r="A13" s="20" t="s">
        <v>50</v>
      </c>
      <c r="B13" s="20"/>
      <c r="C13" s="20"/>
      <c r="D13" s="20"/>
      <c r="E13" s="20"/>
      <c r="F13" s="20"/>
      <c r="G13" s="20"/>
      <c r="H13" s="20"/>
      <c r="I13" s="20"/>
    </row>
    <row r="14" spans="1:9" ht="12.75">
      <c r="A14" s="64" t="s">
        <v>1</v>
      </c>
      <c r="B14" s="64"/>
      <c r="C14" s="64"/>
      <c r="D14" s="64"/>
      <c r="E14" s="64"/>
      <c r="F14" s="64"/>
      <c r="G14" s="64"/>
      <c r="H14" s="64"/>
      <c r="I14" s="64"/>
    </row>
    <row r="15" spans="1:9" ht="12.75">
      <c r="A15" s="64" t="s">
        <v>49</v>
      </c>
      <c r="B15" s="64"/>
      <c r="C15" s="64"/>
      <c r="D15" s="64"/>
      <c r="E15" s="64"/>
      <c r="F15" s="64"/>
      <c r="G15" s="64"/>
      <c r="H15" s="64"/>
      <c r="I15" s="64"/>
    </row>
    <row r="16" spans="1:9" ht="12.75">
      <c r="A16" s="9"/>
      <c r="B16" s="9"/>
      <c r="C16" s="9"/>
      <c r="D16" s="9"/>
      <c r="E16" s="8"/>
      <c r="F16" s="8"/>
      <c r="G16" s="8"/>
      <c r="H16" s="8"/>
      <c r="I16" s="8"/>
    </row>
    <row r="17" spans="1:9" ht="51">
      <c r="A17" s="14"/>
      <c r="B17" s="63" t="s">
        <v>2</v>
      </c>
      <c r="C17" s="9"/>
      <c r="D17" s="9"/>
      <c r="E17" s="8"/>
      <c r="F17" s="8"/>
      <c r="G17" s="8"/>
      <c r="H17" s="8"/>
      <c r="I17" s="8"/>
    </row>
    <row r="18" spans="1:9" ht="12.75">
      <c r="A18" s="1" t="s">
        <v>3</v>
      </c>
      <c r="B18" s="61">
        <v>0</v>
      </c>
      <c r="C18" s="54"/>
      <c r="D18" s="54"/>
      <c r="E18" s="53"/>
      <c r="F18" s="53"/>
      <c r="G18" s="53"/>
      <c r="H18" s="53"/>
      <c r="I18" s="53"/>
    </row>
    <row r="19" spans="1:9" ht="25.5">
      <c r="A19" s="2" t="s">
        <v>33</v>
      </c>
      <c r="B19" s="61">
        <f>D31*B23*12</f>
        <v>122866.2528</v>
      </c>
      <c r="C19" s="54"/>
      <c r="D19" s="54"/>
      <c r="E19" s="53"/>
      <c r="F19" s="53"/>
      <c r="G19" s="53"/>
      <c r="H19" s="53"/>
      <c r="I19" s="53"/>
    </row>
    <row r="20" spans="1:9" ht="12.75">
      <c r="A20" s="62" t="s">
        <v>32</v>
      </c>
      <c r="B20" s="61">
        <f>D41*B24*12</f>
        <v>34674.883200000004</v>
      </c>
      <c r="C20" s="54"/>
      <c r="D20" s="54"/>
      <c r="E20" s="53"/>
      <c r="F20" s="53"/>
      <c r="G20" s="53"/>
      <c r="H20" s="53"/>
      <c r="I20" s="53"/>
    </row>
    <row r="21" spans="1:9" ht="12.75">
      <c r="A21" s="3" t="s">
        <v>24</v>
      </c>
      <c r="B21" s="61">
        <f>(B19+B20)*10%</f>
        <v>15754.1136</v>
      </c>
      <c r="C21" s="54"/>
      <c r="D21" s="54"/>
      <c r="E21" s="53"/>
      <c r="F21" s="53"/>
      <c r="G21" s="53"/>
      <c r="H21" s="53"/>
      <c r="I21" s="53"/>
    </row>
    <row r="22" spans="1:9" ht="12.75">
      <c r="A22" s="60" t="s">
        <v>28</v>
      </c>
      <c r="B22" s="59">
        <f>B18+B19+B20-B21</f>
        <v>141787.0224</v>
      </c>
      <c r="C22" s="54"/>
      <c r="D22" s="54"/>
      <c r="E22" s="53"/>
      <c r="F22" s="53"/>
      <c r="G22" s="53"/>
      <c r="H22" s="53"/>
      <c r="I22" s="53"/>
    </row>
    <row r="23" spans="1:9" ht="25.5">
      <c r="A23" s="2" t="s">
        <v>35</v>
      </c>
      <c r="B23" s="57">
        <f>7.5+0.26</f>
        <v>7.76</v>
      </c>
      <c r="C23" s="54"/>
      <c r="D23" s="54"/>
      <c r="E23" s="53"/>
      <c r="F23" s="53"/>
      <c r="G23" s="53"/>
      <c r="H23" s="53"/>
      <c r="I23" s="53"/>
    </row>
    <row r="24" spans="1:9" ht="12.75">
      <c r="A24" s="58" t="s">
        <v>4</v>
      </c>
      <c r="B24" s="57">
        <v>2.19</v>
      </c>
      <c r="C24" s="54"/>
      <c r="D24" s="54"/>
      <c r="E24" s="53"/>
      <c r="F24" s="53"/>
      <c r="G24" s="53"/>
      <c r="H24" s="53"/>
      <c r="I24" s="53"/>
    </row>
    <row r="25" spans="1:9" ht="12.75">
      <c r="A25" s="7" t="s">
        <v>48</v>
      </c>
      <c r="B25" s="18">
        <f>SUM(B23:B24)</f>
        <v>9.95</v>
      </c>
      <c r="C25" s="54"/>
      <c r="D25" s="54"/>
      <c r="E25" s="53"/>
      <c r="F25" s="53"/>
      <c r="G25" s="53"/>
      <c r="H25" s="53"/>
      <c r="I25" s="53"/>
    </row>
    <row r="26" spans="1:9" ht="12.75">
      <c r="A26" s="56"/>
      <c r="B26" s="55"/>
      <c r="C26" s="54"/>
      <c r="D26" s="54"/>
      <c r="E26" s="53"/>
      <c r="F26" s="53"/>
      <c r="G26" s="53"/>
      <c r="H26" s="53"/>
      <c r="I26" s="53"/>
    </row>
    <row r="27" spans="1:9" ht="12.75">
      <c r="A27" s="49" t="s">
        <v>5</v>
      </c>
      <c r="B27" s="48" t="s">
        <v>6</v>
      </c>
      <c r="C27" s="49" t="s">
        <v>7</v>
      </c>
      <c r="D27" s="48" t="s">
        <v>8</v>
      </c>
      <c r="E27" s="52" t="s">
        <v>9</v>
      </c>
      <c r="F27" s="51"/>
      <c r="G27" s="51"/>
      <c r="H27" s="50"/>
      <c r="I27" s="49" t="s">
        <v>10</v>
      </c>
    </row>
    <row r="28" spans="1:9" ht="12.75">
      <c r="A28" s="48"/>
      <c r="B28" s="48"/>
      <c r="C28" s="48"/>
      <c r="D28" s="48"/>
      <c r="E28" s="44" t="s">
        <v>11</v>
      </c>
      <c r="F28" s="46" t="s">
        <v>12</v>
      </c>
      <c r="G28" s="46" t="s">
        <v>13</v>
      </c>
      <c r="H28" s="46" t="s">
        <v>14</v>
      </c>
      <c r="I28" s="48"/>
    </row>
    <row r="29" spans="1:9" ht="25.5">
      <c r="A29" s="47" t="s">
        <v>15</v>
      </c>
      <c r="B29" s="45"/>
      <c r="C29" s="45"/>
      <c r="D29" s="45"/>
      <c r="E29" s="44"/>
      <c r="F29" s="46"/>
      <c r="G29" s="46"/>
      <c r="H29" s="46"/>
      <c r="I29" s="45"/>
    </row>
    <row r="30" spans="1:9" ht="12.75">
      <c r="A30" s="40" t="s">
        <v>16</v>
      </c>
      <c r="B30" s="32"/>
      <c r="C30" s="44"/>
      <c r="D30" s="34"/>
      <c r="E30" s="23">
        <v>10000</v>
      </c>
      <c r="F30" s="23">
        <v>1000</v>
      </c>
      <c r="G30" s="23">
        <v>1000</v>
      </c>
      <c r="H30" s="23">
        <v>1000</v>
      </c>
      <c r="I30" s="23">
        <f>SUM(E30:H30)</f>
        <v>13000</v>
      </c>
    </row>
    <row r="31" spans="1:9" ht="25.5">
      <c r="A31" s="5" t="s">
        <v>17</v>
      </c>
      <c r="B31" s="32" t="s">
        <v>18</v>
      </c>
      <c r="C31" s="31">
        <v>0.75</v>
      </c>
      <c r="D31" s="38">
        <v>1319.44</v>
      </c>
      <c r="E31" s="23">
        <f>D31*C31*3</f>
        <v>2968.7400000000002</v>
      </c>
      <c r="F31" s="23">
        <f>$C$31*$D$31*3</f>
        <v>2968.7400000000002</v>
      </c>
      <c r="G31" s="23">
        <f>$C$31*$D$31*3</f>
        <v>2968.7400000000002</v>
      </c>
      <c r="H31" s="23">
        <f>$C$31*$D$31*3</f>
        <v>2968.7400000000002</v>
      </c>
      <c r="I31" s="23">
        <f>SUM(E31:H31)</f>
        <v>11874.960000000001</v>
      </c>
    </row>
    <row r="32" spans="1:9" ht="25.5">
      <c r="A32" s="5" t="s">
        <v>27</v>
      </c>
      <c r="B32" s="32" t="s">
        <v>18</v>
      </c>
      <c r="C32" s="44">
        <v>1.13</v>
      </c>
      <c r="D32" s="38">
        <v>1319.44</v>
      </c>
      <c r="E32" s="23">
        <f>$C$32*$D$32*3</f>
        <v>4472.901599999999</v>
      </c>
      <c r="F32" s="23">
        <f>$C$32*$D$32*3</f>
        <v>4472.901599999999</v>
      </c>
      <c r="G32" s="23">
        <f>$C$32*$D$32*3</f>
        <v>4472.901599999999</v>
      </c>
      <c r="H32" s="23">
        <f>$C$32*$D$32*3</f>
        <v>4472.901599999999</v>
      </c>
      <c r="I32" s="23">
        <f>SUM(E32:H32)</f>
        <v>17891.606399999997</v>
      </c>
    </row>
    <row r="33" spans="1:9" ht="25.5">
      <c r="A33" s="4" t="s">
        <v>19</v>
      </c>
      <c r="B33" s="32" t="s">
        <v>18</v>
      </c>
      <c r="C33" s="44">
        <v>0.62</v>
      </c>
      <c r="D33" s="38">
        <v>1319.44</v>
      </c>
      <c r="E33" s="23">
        <f>D33*C33*3</f>
        <v>2454.1584000000003</v>
      </c>
      <c r="F33" s="23">
        <f>$C$33*$D$33*3</f>
        <v>2454.1584000000003</v>
      </c>
      <c r="G33" s="23">
        <f>$C$33*$D$33*3</f>
        <v>2454.1584000000003</v>
      </c>
      <c r="H33" s="23">
        <f>$C$33*$D$33*3</f>
        <v>2454.1584000000003</v>
      </c>
      <c r="I33" s="23">
        <f>SUM(E33:H33)</f>
        <v>9816.633600000001</v>
      </c>
    </row>
    <row r="34" spans="1:9" ht="25.5">
      <c r="A34" s="43" t="s">
        <v>31</v>
      </c>
      <c r="B34" s="34"/>
      <c r="C34" s="34"/>
      <c r="D34" s="34"/>
      <c r="E34" s="23">
        <v>1600</v>
      </c>
      <c r="F34" s="23">
        <v>1430</v>
      </c>
      <c r="G34" s="23">
        <v>1705</v>
      </c>
      <c r="H34" s="23">
        <v>1600</v>
      </c>
      <c r="I34" s="23">
        <f>SUM(E34:H34)</f>
        <v>6335</v>
      </c>
    </row>
    <row r="35" spans="1:9" ht="25.5">
      <c r="A35" s="36" t="s">
        <v>30</v>
      </c>
      <c r="B35" s="32" t="s">
        <v>18</v>
      </c>
      <c r="C35" s="31">
        <v>1.4</v>
      </c>
      <c r="D35" s="38">
        <v>1319.44</v>
      </c>
      <c r="E35" s="23">
        <f>$C$35*$D$35*3</f>
        <v>5541.647999999999</v>
      </c>
      <c r="F35" s="23">
        <f>$C$35*$D$35*3</f>
        <v>5541.647999999999</v>
      </c>
      <c r="G35" s="23">
        <f>$C$35*$D$35*3</f>
        <v>5541.647999999999</v>
      </c>
      <c r="H35" s="23">
        <f>$C$35*$D$35*3</f>
        <v>5541.647999999999</v>
      </c>
      <c r="I35" s="23">
        <f>SUM(E35:H35)</f>
        <v>22166.591999999997</v>
      </c>
    </row>
    <row r="36" spans="1:9" ht="25.5">
      <c r="A36" s="36" t="s">
        <v>29</v>
      </c>
      <c r="B36" s="32" t="s">
        <v>18</v>
      </c>
      <c r="C36" s="31">
        <v>0.6</v>
      </c>
      <c r="D36" s="38">
        <v>1319.44</v>
      </c>
      <c r="E36" s="23">
        <f>$C$36*$D$36*3</f>
        <v>2374.992</v>
      </c>
      <c r="F36" s="23">
        <f>$C$36*$D$36*3</f>
        <v>2374.992</v>
      </c>
      <c r="G36" s="23">
        <f>$C$36*$D$36*3</f>
        <v>2374.992</v>
      </c>
      <c r="H36" s="23">
        <f>$C$36*$D$36*3</f>
        <v>2374.992</v>
      </c>
      <c r="I36" s="23">
        <f>SUM(E36:H36)</f>
        <v>9499.968</v>
      </c>
    </row>
    <row r="37" spans="1:9" ht="38.25">
      <c r="A37" s="36" t="s">
        <v>39</v>
      </c>
      <c r="B37" s="34"/>
      <c r="C37" s="34"/>
      <c r="D37" s="34"/>
      <c r="E37" s="23">
        <v>2000</v>
      </c>
      <c r="F37" s="23">
        <v>4220</v>
      </c>
      <c r="G37" s="23">
        <v>2000</v>
      </c>
      <c r="H37" s="23">
        <v>2000</v>
      </c>
      <c r="I37" s="23">
        <f>SUM(E37:H37)</f>
        <v>10220</v>
      </c>
    </row>
    <row r="38" spans="1:9" ht="12.75">
      <c r="A38" s="41" t="s">
        <v>38</v>
      </c>
      <c r="B38" s="35"/>
      <c r="C38" s="34"/>
      <c r="D38" s="33"/>
      <c r="E38" s="23"/>
      <c r="F38" s="23"/>
      <c r="G38" s="23"/>
      <c r="H38" s="23"/>
      <c r="I38" s="23"/>
    </row>
    <row r="39" spans="1:9" ht="12.75">
      <c r="A39" s="42" t="s">
        <v>37</v>
      </c>
      <c r="B39" s="32" t="s">
        <v>36</v>
      </c>
      <c r="C39" s="31">
        <v>14.98</v>
      </c>
      <c r="D39" s="30">
        <v>2</v>
      </c>
      <c r="E39" s="23">
        <f>$C$39*$D$39*3</f>
        <v>89.88</v>
      </c>
      <c r="F39" s="23">
        <f>$C$39*$D$39*3</f>
        <v>89.88</v>
      </c>
      <c r="G39" s="23">
        <f>$C$39*$D$39*3</f>
        <v>89.88</v>
      </c>
      <c r="H39" s="23">
        <f>$C$39*$D$39*3</f>
        <v>89.88</v>
      </c>
      <c r="I39" s="23">
        <f>SUM(E39:H39)</f>
        <v>359.52</v>
      </c>
    </row>
    <row r="40" spans="1:9" ht="12.75">
      <c r="A40" s="41" t="s">
        <v>47</v>
      </c>
      <c r="B40" s="35"/>
      <c r="C40" s="34"/>
      <c r="D40" s="33"/>
      <c r="E40" s="23"/>
      <c r="F40" s="23"/>
      <c r="G40" s="23"/>
      <c r="H40" s="23"/>
      <c r="I40" s="23"/>
    </row>
    <row r="41" spans="1:9" ht="25.5">
      <c r="A41" s="40" t="s">
        <v>46</v>
      </c>
      <c r="B41" s="32" t="s">
        <v>18</v>
      </c>
      <c r="C41" s="39">
        <v>1.9</v>
      </c>
      <c r="D41" s="38">
        <v>1319.44</v>
      </c>
      <c r="E41" s="23">
        <f>$C$41*$D$41*3</f>
        <v>7520.808000000001</v>
      </c>
      <c r="F41" s="23">
        <f>$C$41*$D$41*3</f>
        <v>7520.808000000001</v>
      </c>
      <c r="G41" s="23">
        <f>$C$41*$D$41*3</f>
        <v>7520.808000000001</v>
      </c>
      <c r="H41" s="23">
        <f>$C$41*$D$41*3</f>
        <v>7520.808000000001</v>
      </c>
      <c r="I41" s="23">
        <f>SUM(E41:H41)</f>
        <v>30083.232000000004</v>
      </c>
    </row>
    <row r="42" spans="1:9" ht="12.75">
      <c r="A42" s="37" t="s">
        <v>45</v>
      </c>
      <c r="B42" s="35"/>
      <c r="C42" s="34"/>
      <c r="D42" s="33"/>
      <c r="E42" s="23"/>
      <c r="F42" s="23"/>
      <c r="G42" s="23"/>
      <c r="H42" s="23"/>
      <c r="I42" s="23"/>
    </row>
    <row r="43" spans="1:9" ht="25.5">
      <c r="A43" s="36" t="s">
        <v>44</v>
      </c>
      <c r="B43" s="35"/>
      <c r="C43" s="34"/>
      <c r="D43" s="33"/>
      <c r="E43" s="23">
        <v>1928.375</v>
      </c>
      <c r="F43" s="23">
        <f>E43</f>
        <v>1928.375</v>
      </c>
      <c r="G43" s="23">
        <f>F43</f>
        <v>1928.375</v>
      </c>
      <c r="H43" s="23">
        <f>G43</f>
        <v>1928.375</v>
      </c>
      <c r="I43" s="23">
        <f>SUM(E43:H43)</f>
        <v>7713.5</v>
      </c>
    </row>
    <row r="44" spans="1:9" ht="12.75">
      <c r="A44" s="5" t="s">
        <v>43</v>
      </c>
      <c r="B44" s="35"/>
      <c r="C44" s="34"/>
      <c r="D44" s="33"/>
      <c r="E44" s="23">
        <f>(B19+B20)*0.95*1%</f>
        <v>1496.640792</v>
      </c>
      <c r="F44" s="23"/>
      <c r="G44" s="23"/>
      <c r="H44" s="23"/>
      <c r="I44" s="23">
        <f>SUM(E44:H44)</f>
        <v>1496.640792</v>
      </c>
    </row>
    <row r="45" spans="1:9" ht="25.5">
      <c r="A45" s="6" t="s">
        <v>42</v>
      </c>
      <c r="B45" s="35"/>
      <c r="C45" s="34"/>
      <c r="D45" s="33"/>
      <c r="E45" s="23"/>
      <c r="F45" s="23"/>
      <c r="G45" s="23">
        <v>50</v>
      </c>
      <c r="H45" s="23"/>
      <c r="I45" s="23">
        <f>SUM(E45:H45)</f>
        <v>50</v>
      </c>
    </row>
    <row r="46" spans="1:9" ht="25.5">
      <c r="A46" s="6" t="s">
        <v>41</v>
      </c>
      <c r="B46" s="32" t="s">
        <v>20</v>
      </c>
      <c r="C46" s="31">
        <v>4.1</v>
      </c>
      <c r="D46" s="30">
        <v>26</v>
      </c>
      <c r="E46" s="23">
        <f>$C$46*$D$46*3</f>
        <v>319.79999999999995</v>
      </c>
      <c r="F46" s="23">
        <f>$C$46*$D$46*3</f>
        <v>319.79999999999995</v>
      </c>
      <c r="G46" s="23">
        <f>$C$46*$D$46*3</f>
        <v>319.79999999999995</v>
      </c>
      <c r="H46" s="23">
        <f>$C$46*$D$46*3</f>
        <v>319.79999999999995</v>
      </c>
      <c r="I46" s="23">
        <f>SUM(E46:H46)</f>
        <v>1279.1999999999998</v>
      </c>
    </row>
    <row r="47" spans="1:9" ht="12.75">
      <c r="A47" s="29" t="s">
        <v>21</v>
      </c>
      <c r="B47" s="27"/>
      <c r="C47" s="28"/>
      <c r="D47" s="27"/>
      <c r="E47" s="26">
        <f>SUM(E30:E46)</f>
        <v>42767.943792</v>
      </c>
      <c r="F47" s="26">
        <f>SUM(F30:F46)</f>
        <v>34321.303</v>
      </c>
      <c r="G47" s="26">
        <f>SUM(G30:G46)</f>
        <v>32426.302999999996</v>
      </c>
      <c r="H47" s="26">
        <f>SUM(H30:H46)</f>
        <v>32271.302999999996</v>
      </c>
      <c r="I47" s="26">
        <f>SUM(I30:I46)</f>
        <v>141786.852792</v>
      </c>
    </row>
    <row r="48" spans="1:9" ht="12.75">
      <c r="A48" s="3" t="s">
        <v>24</v>
      </c>
      <c r="B48" s="24"/>
      <c r="C48" s="25"/>
      <c r="D48" s="24"/>
      <c r="E48" s="23">
        <f>$B$21/4</f>
        <v>3938.5284</v>
      </c>
      <c r="F48" s="23">
        <f>$B$21/4</f>
        <v>3938.5284</v>
      </c>
      <c r="G48" s="23">
        <f>$B$21/4</f>
        <v>3938.5284</v>
      </c>
      <c r="H48" s="23">
        <f>$B$21/4</f>
        <v>3938.5284</v>
      </c>
      <c r="I48" s="23">
        <f>SUM(E48:H48)</f>
        <v>15754.1136</v>
      </c>
    </row>
    <row r="49" spans="1:9" ht="12.75">
      <c r="A49" s="16" t="s">
        <v>22</v>
      </c>
      <c r="B49" s="14"/>
      <c r="C49" s="15"/>
      <c r="D49" s="14"/>
      <c r="E49" s="13">
        <f>SUM(E47:E48)</f>
        <v>46706.472192</v>
      </c>
      <c r="F49" s="13">
        <f>SUM(F47:F48)</f>
        <v>38259.8314</v>
      </c>
      <c r="G49" s="13">
        <f>SUM(G47:G48)</f>
        <v>36364.831399999995</v>
      </c>
      <c r="H49" s="13">
        <f>SUM(H47:H48)</f>
        <v>36209.831399999995</v>
      </c>
      <c r="I49" s="13">
        <f>SUM(I47:I48)</f>
        <v>157540.966392</v>
      </c>
    </row>
    <row r="50" spans="1:9" ht="12.75">
      <c r="A50" s="12" t="s">
        <v>23</v>
      </c>
      <c r="B50" s="12"/>
      <c r="C50" s="12"/>
      <c r="D50" s="12"/>
      <c r="E50" s="11"/>
      <c r="F50" s="11"/>
      <c r="G50" s="11"/>
      <c r="H50" s="11"/>
      <c r="I50" s="10">
        <f>B22-I47</f>
        <v>0.169607999996515</v>
      </c>
    </row>
  </sheetData>
  <mergeCells count="12">
    <mergeCell ref="F6:I6"/>
    <mergeCell ref="A14:I14"/>
    <mergeCell ref="F1:I1"/>
    <mergeCell ref="E3:I3"/>
    <mergeCell ref="A15:I15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2014-03-25T03:38:23Z</dcterms:modified>
  <cp:category/>
  <cp:version/>
  <cp:contentType/>
  <cp:contentStatus/>
</cp:coreProperties>
</file>