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<sst xmlns="http://schemas.openxmlformats.org/spreadsheetml/2006/main" count="59" uniqueCount="49">
  <si>
    <t>_____________________ /_____________________ кв._____/</t>
  </si>
  <si>
    <t>работ по содержанию общего имущества жилого дома</t>
  </si>
  <si>
    <t>Содержание общего имущества, руб.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</si>
  <si>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</si>
  <si>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</si>
  <si>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</si>
  <si>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</si>
  <si>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</si>
  <si>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</si>
  <si>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</si>
  <si>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</si>
  <si>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</si>
  <si>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</si>
  <si>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</si>
  <si>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</si>
  <si>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</si>
  <si>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</si>
  <si>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</si>
  <si>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1.4. Аварийное обслуживание</t>
  </si>
  <si>
    <t>лиц.сч.</t>
  </si>
  <si>
    <t>Итого:</t>
  </si>
  <si>
    <t>ВСЕГО:</t>
  </si>
  <si>
    <t>Переходящий остаток</t>
  </si>
  <si>
    <t>Старший по дому</t>
  </si>
  <si>
    <t>СОГЛАСОВАНО:</t>
  </si>
  <si>
    <t>1.3. Обслуживание инженерного оборудования</t>
  </si>
  <si>
    <t>Тариф по тех.обслуживанию помещений общего пользования</t>
  </si>
  <si>
    <t>Сумма годовых начислений на вывоз мусора</t>
  </si>
  <si>
    <t>Сумма годовых начислений на тех.обслуживание помещений общего пользования</t>
  </si>
  <si>
    <t>Итого, тариф на содержание</t>
  </si>
  <si>
    <t>План на 2012 год</t>
  </si>
  <si>
    <t>________________ О.Г. Урядов</t>
  </si>
  <si>
    <t>Директор ООО "Управдом"</t>
  </si>
  <si>
    <t>Отчисления на содержание УК 10%</t>
  </si>
  <si>
    <t>Сумма на выполнение работ</t>
  </si>
  <si>
    <t>Остаток на 01.01.2012г.</t>
  </si>
  <si>
    <t>1.8. Уборка лестничных клеток</t>
  </si>
  <si>
    <t>1.7. Уборка придомовой территории</t>
  </si>
  <si>
    <t>1.6. Материалы на мелкий ремонт и аварийное обслуживание</t>
  </si>
  <si>
    <t>1.5. Обслуживание прибора учета электроэнергии</t>
  </si>
  <si>
    <t>2.1. Обслуживание газового оборудования</t>
  </si>
  <si>
    <t>2. Обслуживание газового оборудования:</t>
  </si>
  <si>
    <t>1.9. Дополнительные работы по благоустройству (заказ спецтехники, уход за зелеными насаждениями и т.д.)</t>
  </si>
  <si>
    <t>4.2. Затраты на печать квитанций и обработку платежей</t>
  </si>
  <si>
    <t>4.1. Комиссия за прием платежей (3% от оплаты за все услуги)</t>
  </si>
  <si>
    <t>4. Прочее:</t>
  </si>
  <si>
    <t>3.1. Вывоз мусора</t>
  </si>
  <si>
    <t>3. Вывоз мусора:</t>
  </si>
  <si>
    <r>
      <t xml:space="preserve">по адресу: </t>
    </r>
    <r>
      <rPr>
        <b/>
        <sz val="10"/>
        <rFont val="Arial"/>
        <family val="2"/>
      </rPr>
      <t>ул. Северный городок, 50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</si>
</sst>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 quotePrefix="1">
      <alignment horizontal="left"/>
    </xf>
    <xf numFmtId="0" fontId="0" fillId="0" borderId="0" xfId="0" applyFill="1" applyAlignment="1">
      <alignment horizontal="left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0" xfId="0" applyFont="1" applyFill="1" applyAlignment="1" quotePrefix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 quotePrefix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180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 quotePrefix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left"/>
    </xf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 quotePrefix="1">
      <alignment horizontal="left"/>
    </xf>
    <xf numFmtId="0" fontId="0" fillId="0" borderId="1" xfId="0" applyFont="1" applyFill="1" applyBorder="1" applyAlignment="1" quotePrefix="1">
      <alignment horizontal="left" wrapText="1"/>
    </xf>
    <xf numFmtId="0" fontId="4" fillId="2" borderId="1" xfId="0" applyFont="1" applyFill="1" applyBorder="1" applyAlignment="1">
      <alignment horizontal="left"/>
    </xf>
    <xf numFmtId="0" fontId="3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 quotePrefix="1">
      <alignment horizontal="left"/>
    </xf>
    <xf numFmtId="2" fontId="0" fillId="0" borderId="1" xfId="0" applyNumberFormat="1" applyFill="1" applyBorder="1" applyAlignment="1" quotePrefix="1">
      <alignment horizontal="center" vertical="center" wrapText="1"/>
    </xf>
    <xf numFmtId="0" fontId="0" fillId="0" borderId="0" xfId="0" applyFill="1" applyAlignment="1" quotePrefix="1">
      <alignment horizontal="center"/>
    </xf>
    <xf numFmtId="0" fontId="5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37">
      <selection activeCell="A1" sqref="A1:I49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1" t="s">
        <v>24</v>
      </c>
      <c r="B1" s="1"/>
      <c r="C1" s="1"/>
      <c r="D1" s="1"/>
      <c r="E1" s="1"/>
      <c r="F1" s="1" t="s">
        <v>24</v>
      </c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8"/>
      <c r="I2" s="1"/>
    </row>
    <row r="3" spans="1:9" ht="12.75">
      <c r="A3" s="9" t="s">
        <v>23</v>
      </c>
      <c r="B3" s="1"/>
      <c r="C3" s="1"/>
      <c r="D3" s="1"/>
      <c r="E3" s="1"/>
      <c r="F3" s="10" t="s">
        <v>32</v>
      </c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8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9" t="s">
        <v>0</v>
      </c>
      <c r="B6" s="1"/>
      <c r="C6" s="1"/>
      <c r="D6" s="1"/>
      <c r="E6" s="1"/>
      <c r="F6" s="1" t="s">
        <v>31</v>
      </c>
      <c r="G6" s="1"/>
      <c r="H6" s="8"/>
      <c r="I6" s="1"/>
    </row>
    <row r="7" spans="1:9" ht="12.75">
      <c r="A7" s="9"/>
      <c r="B7" s="1"/>
      <c r="C7" s="1"/>
      <c r="D7" s="1"/>
      <c r="E7" s="1"/>
      <c r="F7" s="1"/>
      <c r="G7" s="56"/>
      <c r="H7" s="8"/>
      <c r="I7" s="1"/>
    </row>
    <row r="8" spans="1:9" ht="12.75">
      <c r="A8" s="9" t="s">
        <v>0</v>
      </c>
      <c r="B8" s="1"/>
      <c r="C8" s="1"/>
      <c r="D8" s="1"/>
      <c r="E8" s="1"/>
      <c r="F8" s="1"/>
      <c r="G8" s="1"/>
      <c r="H8" s="8"/>
      <c r="I8" s="1"/>
    </row>
    <row r="9" spans="1:9" ht="12.75">
      <c r="A9" s="9"/>
      <c r="B9" s="1"/>
      <c r="C9" s="1"/>
      <c r="D9" s="1"/>
      <c r="E9" s="1"/>
      <c r="F9" s="1"/>
      <c r="G9" s="1"/>
      <c r="H9" s="8"/>
      <c r="I9" s="1"/>
    </row>
    <row r="10" spans="1:9" ht="12.75">
      <c r="A10" s="9"/>
      <c r="B10" s="1"/>
      <c r="C10" s="1"/>
      <c r="D10" s="1"/>
      <c r="E10" s="1"/>
      <c r="F10" s="1"/>
      <c r="G10" s="1"/>
      <c r="H10" s="8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13" t="s">
        <v>30</v>
      </c>
      <c r="B13" s="13"/>
      <c r="C13" s="13"/>
      <c r="D13" s="13"/>
      <c r="E13" s="13"/>
      <c r="F13" s="13"/>
      <c r="G13" s="13"/>
      <c r="H13" s="13"/>
      <c r="I13" s="13"/>
    </row>
    <row r="14" spans="1:9" ht="12.75">
      <c r="A14" s="55" t="s">
        <v>1</v>
      </c>
      <c r="B14" s="55"/>
      <c r="C14" s="55"/>
      <c r="D14" s="55"/>
      <c r="E14" s="55"/>
      <c r="F14" s="55"/>
      <c r="G14" s="55"/>
      <c r="H14" s="55"/>
      <c r="I14" s="55"/>
    </row>
    <row r="15" spans="1:9" ht="12.75">
      <c r="A15" s="55" t="s">
        <v>48</v>
      </c>
      <c r="B15" s="55"/>
      <c r="C15" s="55"/>
      <c r="D15" s="55"/>
      <c r="E15" s="55"/>
      <c r="F15" s="55"/>
      <c r="G15" s="55"/>
      <c r="H15" s="55"/>
      <c r="I15" s="55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51">
      <c r="A17" s="5"/>
      <c r="B17" s="54" t="s">
        <v>2</v>
      </c>
      <c r="C17" s="1"/>
      <c r="D17" s="1"/>
      <c r="E17" s="1"/>
      <c r="F17" s="1"/>
      <c r="G17" s="1"/>
      <c r="H17" s="1"/>
      <c r="I17" s="1"/>
    </row>
    <row r="18" spans="1:9" ht="12.75">
      <c r="A18" s="53" t="s">
        <v>35</v>
      </c>
      <c r="B18" s="14">
        <v>0</v>
      </c>
      <c r="C18" s="45"/>
      <c r="D18" s="45"/>
      <c r="E18" s="45"/>
      <c r="F18" s="45"/>
      <c r="G18" s="45"/>
      <c r="H18" s="45"/>
      <c r="I18" s="45"/>
    </row>
    <row r="19" spans="1:9" ht="25.5">
      <c r="A19" s="50" t="s">
        <v>28</v>
      </c>
      <c r="B19" s="14">
        <v>131732.89</v>
      </c>
      <c r="C19" s="45"/>
      <c r="D19" s="45"/>
      <c r="E19" s="45"/>
      <c r="F19" s="45"/>
      <c r="G19" s="45"/>
      <c r="H19" s="45"/>
      <c r="I19" s="45"/>
    </row>
    <row r="20" spans="1:9" ht="12.75">
      <c r="A20" s="52" t="s">
        <v>27</v>
      </c>
      <c r="B20" s="14">
        <v>34674.88</v>
      </c>
      <c r="C20" s="45"/>
      <c r="D20" s="45"/>
      <c r="E20" s="45"/>
      <c r="F20" s="45"/>
      <c r="G20" s="45"/>
      <c r="H20" s="45"/>
      <c r="I20" s="45"/>
    </row>
    <row r="21" spans="1:9" ht="12.75">
      <c r="A21" s="17" t="s">
        <v>33</v>
      </c>
      <c r="B21" s="14">
        <f>(B19+B20)*10%</f>
        <v>16640.777000000002</v>
      </c>
      <c r="C21" s="45"/>
      <c r="D21" s="45"/>
      <c r="E21" s="45"/>
      <c r="F21" s="45"/>
      <c r="G21" s="45"/>
      <c r="H21" s="45"/>
      <c r="I21" s="45"/>
    </row>
    <row r="22" spans="1:9" ht="12.75">
      <c r="A22" s="51" t="s">
        <v>34</v>
      </c>
      <c r="B22" s="18">
        <f>B18+B19+B20-B21</f>
        <v>149766.99300000002</v>
      </c>
      <c r="C22" s="45"/>
      <c r="D22" s="45"/>
      <c r="E22" s="45"/>
      <c r="F22" s="45"/>
      <c r="G22" s="45"/>
      <c r="H22" s="45"/>
      <c r="I22" s="45"/>
    </row>
    <row r="23" spans="1:9" ht="25.5">
      <c r="A23" s="50" t="s">
        <v>26</v>
      </c>
      <c r="B23" s="48">
        <f>7.5+0.82</f>
        <v>8.32</v>
      </c>
      <c r="C23" s="45"/>
      <c r="D23" s="45"/>
      <c r="E23" s="45"/>
      <c r="F23" s="45"/>
      <c r="G23" s="45"/>
      <c r="H23" s="45"/>
      <c r="I23" s="45"/>
    </row>
    <row r="24" spans="1:9" ht="12.75">
      <c r="A24" s="49" t="s">
        <v>3</v>
      </c>
      <c r="B24" s="48">
        <v>2.19</v>
      </c>
      <c r="C24" s="45"/>
      <c r="D24" s="45"/>
      <c r="E24" s="45"/>
      <c r="F24" s="45"/>
      <c r="G24" s="45"/>
      <c r="H24" s="45"/>
      <c r="I24" s="45"/>
    </row>
    <row r="25" spans="1:9" ht="12.75">
      <c r="A25" s="12" t="s">
        <v>29</v>
      </c>
      <c r="B25" s="11">
        <f>SUM(B23:B24)</f>
        <v>10.51</v>
      </c>
      <c r="C25" s="45"/>
      <c r="D25" s="45"/>
      <c r="E25" s="45"/>
      <c r="F25" s="45"/>
      <c r="G25" s="45"/>
      <c r="H25" s="45"/>
      <c r="I25" s="45"/>
    </row>
    <row r="26" spans="1:9" ht="12.75">
      <c r="A26" s="47"/>
      <c r="B26" s="46"/>
      <c r="C26" s="45"/>
      <c r="D26" s="45"/>
      <c r="E26" s="45"/>
      <c r="F26" s="45"/>
      <c r="G26" s="45"/>
      <c r="H26" s="45"/>
      <c r="I26" s="45"/>
    </row>
    <row r="27" spans="1:9" ht="12.75">
      <c r="A27" s="41" t="s">
        <v>4</v>
      </c>
      <c r="B27" s="40" t="s">
        <v>5</v>
      </c>
      <c r="C27" s="41" t="s">
        <v>6</v>
      </c>
      <c r="D27" s="40" t="s">
        <v>7</v>
      </c>
      <c r="E27" s="44" t="s">
        <v>8</v>
      </c>
      <c r="F27" s="43"/>
      <c r="G27" s="43"/>
      <c r="H27" s="42"/>
      <c r="I27" s="41" t="s">
        <v>9</v>
      </c>
    </row>
    <row r="28" spans="1:9" ht="12.75">
      <c r="A28" s="40"/>
      <c r="B28" s="40"/>
      <c r="C28" s="40"/>
      <c r="D28" s="40"/>
      <c r="E28" s="27" t="s">
        <v>10</v>
      </c>
      <c r="F28" s="28" t="s">
        <v>11</v>
      </c>
      <c r="G28" s="28" t="s">
        <v>12</v>
      </c>
      <c r="H28" s="28" t="s">
        <v>13</v>
      </c>
      <c r="I28" s="40"/>
    </row>
    <row r="29" spans="1:9" ht="25.5">
      <c r="A29" s="39" t="s">
        <v>14</v>
      </c>
      <c r="B29" s="38"/>
      <c r="C29" s="38"/>
      <c r="D29" s="38"/>
      <c r="E29" s="27"/>
      <c r="F29" s="28"/>
      <c r="G29" s="28"/>
      <c r="H29" s="28"/>
      <c r="I29" s="38"/>
    </row>
    <row r="30" spans="1:9" ht="12.75" customHeight="1">
      <c r="A30" s="33" t="s">
        <v>15</v>
      </c>
      <c r="B30" s="24"/>
      <c r="C30" s="37"/>
      <c r="D30" s="27"/>
      <c r="E30" s="14">
        <v>10000</v>
      </c>
      <c r="F30" s="14">
        <v>1000</v>
      </c>
      <c r="G30" s="14">
        <v>1000</v>
      </c>
      <c r="H30" s="14">
        <v>1000</v>
      </c>
      <c r="I30" s="14">
        <f>SUM(E30:H30)</f>
        <v>13000</v>
      </c>
    </row>
    <row r="31" spans="1:9" ht="25.5">
      <c r="A31" s="36" t="s">
        <v>16</v>
      </c>
      <c r="B31" s="24" t="s">
        <v>17</v>
      </c>
      <c r="C31" s="23">
        <v>0.6</v>
      </c>
      <c r="D31" s="31">
        <v>1319.44</v>
      </c>
      <c r="E31" s="14">
        <f>$C$31*$D$31*3</f>
        <v>2374.992</v>
      </c>
      <c r="F31" s="14">
        <f>$C$31*$D$31*3</f>
        <v>2374.992</v>
      </c>
      <c r="G31" s="14">
        <f>$C$31*$D$31*3</f>
        <v>2374.992</v>
      </c>
      <c r="H31" s="14">
        <f>$C$31*$D$31*3</f>
        <v>2374.992</v>
      </c>
      <c r="I31" s="14">
        <f>SUM(E31:H31)</f>
        <v>9499.968</v>
      </c>
    </row>
    <row r="32" spans="1:9" ht="25.5">
      <c r="A32" s="36" t="s">
        <v>25</v>
      </c>
      <c r="B32" s="24" t="s">
        <v>17</v>
      </c>
      <c r="C32" s="37">
        <v>1.13</v>
      </c>
      <c r="D32" s="31">
        <v>1319.44</v>
      </c>
      <c r="E32" s="14">
        <f>$C$32*$D$32*3</f>
        <v>4472.901599999999</v>
      </c>
      <c r="F32" s="14">
        <f>$C$32*$D$32*3</f>
        <v>4472.901599999999</v>
      </c>
      <c r="G32" s="14">
        <f>$C$32*$D$32*3</f>
        <v>4472.901599999999</v>
      </c>
      <c r="H32" s="14">
        <f>$C$32*$D$32*3</f>
        <v>4472.901599999999</v>
      </c>
      <c r="I32" s="14">
        <f>SUM(E32:H32)</f>
        <v>17891.606399999997</v>
      </c>
    </row>
    <row r="33" spans="1:9" ht="25.5">
      <c r="A33" s="33" t="s">
        <v>18</v>
      </c>
      <c r="B33" s="24" t="s">
        <v>17</v>
      </c>
      <c r="C33" s="37">
        <v>0.47</v>
      </c>
      <c r="D33" s="31">
        <v>1319.44</v>
      </c>
      <c r="E33" s="14">
        <f>$C$33*$D$33*3</f>
        <v>1860.4104</v>
      </c>
      <c r="F33" s="14">
        <f>$C$33*$D$33*3</f>
        <v>1860.4104</v>
      </c>
      <c r="G33" s="14">
        <f>$C$33*$D$33*3</f>
        <v>1860.4104</v>
      </c>
      <c r="H33" s="14">
        <f>$C$33*$D$33*3</f>
        <v>1860.4104</v>
      </c>
      <c r="I33" s="14">
        <f>SUM(E33:H33)</f>
        <v>7441.6416</v>
      </c>
    </row>
    <row r="34" spans="1:9" ht="25.5">
      <c r="A34" s="36" t="s">
        <v>39</v>
      </c>
      <c r="B34" s="24" t="s">
        <v>17</v>
      </c>
      <c r="C34" s="23">
        <v>0.3</v>
      </c>
      <c r="D34" s="31">
        <v>1319.44</v>
      </c>
      <c r="E34" s="14">
        <f>$C$34*$D$34*3</f>
        <v>1187.496</v>
      </c>
      <c r="F34" s="14">
        <f>$C$34*$D$34*3</f>
        <v>1187.496</v>
      </c>
      <c r="G34" s="14">
        <f>$C$34*$D$34*3</f>
        <v>1187.496</v>
      </c>
      <c r="H34" s="14">
        <f>$C$34*$D$34*3</f>
        <v>1187.496</v>
      </c>
      <c r="I34" s="14">
        <f>SUM(E34:H34)</f>
        <v>4749.984</v>
      </c>
    </row>
    <row r="35" spans="1:9" ht="25.5">
      <c r="A35" s="35" t="s">
        <v>38</v>
      </c>
      <c r="B35" s="27"/>
      <c r="C35" s="27"/>
      <c r="D35" s="27"/>
      <c r="E35" s="14">
        <v>1100</v>
      </c>
      <c r="F35" s="14">
        <v>1225</v>
      </c>
      <c r="G35" s="14">
        <v>1100</v>
      </c>
      <c r="H35" s="14">
        <v>1100</v>
      </c>
      <c r="I35" s="14">
        <f>SUM(E35:H35)</f>
        <v>4525</v>
      </c>
    </row>
    <row r="36" spans="1:9" ht="25.5">
      <c r="A36" s="29" t="s">
        <v>37</v>
      </c>
      <c r="B36" s="24" t="s">
        <v>17</v>
      </c>
      <c r="C36" s="23">
        <v>1.4</v>
      </c>
      <c r="D36" s="31">
        <v>1319.44</v>
      </c>
      <c r="E36" s="14">
        <f>$C$36*$D$36*3</f>
        <v>5541.647999999999</v>
      </c>
      <c r="F36" s="14">
        <f>$C$36*$D$36*3</f>
        <v>5541.647999999999</v>
      </c>
      <c r="G36" s="14">
        <f>$C$36*$D$36*3</f>
        <v>5541.647999999999</v>
      </c>
      <c r="H36" s="14">
        <f>$C$36*$D$36*3</f>
        <v>5541.647999999999</v>
      </c>
      <c r="I36" s="14">
        <f>SUM(E36:H36)</f>
        <v>22166.591999999997</v>
      </c>
    </row>
    <row r="37" spans="1:9" ht="25.5">
      <c r="A37" s="29" t="s">
        <v>36</v>
      </c>
      <c r="B37" s="24" t="s">
        <v>17</v>
      </c>
      <c r="C37" s="23">
        <v>0.6</v>
      </c>
      <c r="D37" s="31">
        <v>1319.44</v>
      </c>
      <c r="E37" s="14">
        <f>$C$37*$D$37*3</f>
        <v>2374.992</v>
      </c>
      <c r="F37" s="14">
        <f>$C$37*$D$37*3</f>
        <v>2374.992</v>
      </c>
      <c r="G37" s="14">
        <f>$C$37*$D$37*3</f>
        <v>2374.992</v>
      </c>
      <c r="H37" s="14">
        <f>$C$37*$D$37*3</f>
        <v>2374.992</v>
      </c>
      <c r="I37" s="14">
        <f>SUM(E37:H37)</f>
        <v>9499.968</v>
      </c>
    </row>
    <row r="38" spans="1:9" ht="38.25">
      <c r="A38" s="29" t="s">
        <v>42</v>
      </c>
      <c r="B38" s="27"/>
      <c r="C38" s="27"/>
      <c r="D38" s="27"/>
      <c r="E38" s="14">
        <v>2000</v>
      </c>
      <c r="F38" s="14">
        <v>4000</v>
      </c>
      <c r="G38" s="14">
        <v>2000</v>
      </c>
      <c r="H38" s="14">
        <v>2000</v>
      </c>
      <c r="I38" s="14">
        <f>SUM(E38:H38)</f>
        <v>10000</v>
      </c>
    </row>
    <row r="39" spans="1:9" ht="12.75">
      <c r="A39" s="34" t="s">
        <v>41</v>
      </c>
      <c r="B39" s="28"/>
      <c r="C39" s="27"/>
      <c r="D39" s="26"/>
      <c r="E39" s="14"/>
      <c r="F39" s="14"/>
      <c r="G39" s="14"/>
      <c r="H39" s="14"/>
      <c r="I39" s="14"/>
    </row>
    <row r="40" spans="1:9" ht="25.5">
      <c r="A40" s="25" t="s">
        <v>40</v>
      </c>
      <c r="B40" s="24" t="s">
        <v>17</v>
      </c>
      <c r="C40" s="23">
        <v>0.74</v>
      </c>
      <c r="D40" s="31">
        <v>1319.44</v>
      </c>
      <c r="E40" s="14">
        <f>$C$40*$D$40*3</f>
        <v>2929.1568</v>
      </c>
      <c r="F40" s="14">
        <f>$C$40*$D$40*3</f>
        <v>2929.1568</v>
      </c>
      <c r="G40" s="14">
        <f>$C$40*$D$40*3</f>
        <v>2929.1568</v>
      </c>
      <c r="H40" s="14">
        <f>$C$40*$D$40*3</f>
        <v>2929.1568</v>
      </c>
      <c r="I40" s="14">
        <f>SUM(E40:H40)</f>
        <v>11716.6272</v>
      </c>
    </row>
    <row r="41" spans="1:9" ht="12.75">
      <c r="A41" s="34" t="s">
        <v>47</v>
      </c>
      <c r="B41" s="28"/>
      <c r="C41" s="27"/>
      <c r="D41" s="26"/>
      <c r="E41" s="14"/>
      <c r="F41" s="14"/>
      <c r="G41" s="14"/>
      <c r="H41" s="14"/>
      <c r="I41" s="14"/>
    </row>
    <row r="42" spans="1:9" ht="25.5">
      <c r="A42" s="33" t="s">
        <v>46</v>
      </c>
      <c r="B42" s="24" t="s">
        <v>17</v>
      </c>
      <c r="C42" s="32">
        <v>1.9</v>
      </c>
      <c r="D42" s="31">
        <v>1319.44</v>
      </c>
      <c r="E42" s="14">
        <f>$C$42*$D$42*3</f>
        <v>7520.808000000001</v>
      </c>
      <c r="F42" s="14">
        <f>$C$42*$D$42*3</f>
        <v>7520.808000000001</v>
      </c>
      <c r="G42" s="14">
        <f>$C$42*$D$42*3</f>
        <v>7520.808000000001</v>
      </c>
      <c r="H42" s="14">
        <f>$C$42*$D$42*3</f>
        <v>7520.808000000001</v>
      </c>
      <c r="I42" s="14">
        <f>SUM(E42:H42)</f>
        <v>30083.232000000004</v>
      </c>
    </row>
    <row r="43" spans="1:9" ht="12.75">
      <c r="A43" s="30" t="s">
        <v>45</v>
      </c>
      <c r="B43" s="28"/>
      <c r="C43" s="27"/>
      <c r="D43" s="26"/>
      <c r="E43" s="14"/>
      <c r="F43" s="14"/>
      <c r="G43" s="14"/>
      <c r="H43" s="14"/>
      <c r="I43" s="14"/>
    </row>
    <row r="44" spans="1:9" ht="25.5">
      <c r="A44" s="29" t="s">
        <v>44</v>
      </c>
      <c r="B44" s="28"/>
      <c r="C44" s="27"/>
      <c r="D44" s="26"/>
      <c r="E44" s="14">
        <v>1978.25</v>
      </c>
      <c r="F44" s="14">
        <v>1978.25</v>
      </c>
      <c r="G44" s="14">
        <v>1978.25</v>
      </c>
      <c r="H44" s="14">
        <v>1978.25</v>
      </c>
      <c r="I44" s="14">
        <f>SUM(E44:H44)</f>
        <v>7913</v>
      </c>
    </row>
    <row r="45" spans="1:9" ht="25.5">
      <c r="A45" s="25" t="s">
        <v>43</v>
      </c>
      <c r="B45" s="24" t="s">
        <v>19</v>
      </c>
      <c r="C45" s="23">
        <v>4.1</v>
      </c>
      <c r="D45" s="22">
        <v>26</v>
      </c>
      <c r="E45" s="14">
        <f>$C$45*$D$45*3</f>
        <v>319.79999999999995</v>
      </c>
      <c r="F45" s="14">
        <f>$C$45*$D$45*3</f>
        <v>319.79999999999995</v>
      </c>
      <c r="G45" s="14">
        <f>$C$45*$D$45*3</f>
        <v>319.79999999999995</v>
      </c>
      <c r="H45" s="14">
        <f>$C$45*$D$45*3</f>
        <v>319.79999999999995</v>
      </c>
      <c r="I45" s="14">
        <f>SUM(E45:H45)</f>
        <v>1279.1999999999998</v>
      </c>
    </row>
    <row r="46" spans="1:9" ht="12.75">
      <c r="A46" s="21" t="s">
        <v>20</v>
      </c>
      <c r="B46" s="19"/>
      <c r="C46" s="20"/>
      <c r="D46" s="19"/>
      <c r="E46" s="18">
        <f>SUM(E30:E45)</f>
        <v>43660.45479999999</v>
      </c>
      <c r="F46" s="18">
        <f>SUM(F30:F45)</f>
        <v>36785.4548</v>
      </c>
      <c r="G46" s="18">
        <f>SUM(G30:G45)</f>
        <v>34660.4548</v>
      </c>
      <c r="H46" s="18">
        <f>SUM(H30:H45)</f>
        <v>34660.4548</v>
      </c>
      <c r="I46" s="18">
        <f>SUM(I30:I45)</f>
        <v>149766.8192</v>
      </c>
    </row>
    <row r="47" spans="1:9" ht="12.75">
      <c r="A47" s="17" t="s">
        <v>33</v>
      </c>
      <c r="B47" s="15"/>
      <c r="C47" s="16"/>
      <c r="D47" s="15"/>
      <c r="E47" s="14">
        <f>$B$21/4</f>
        <v>4160.1942500000005</v>
      </c>
      <c r="F47" s="14">
        <f>$B$21/4</f>
        <v>4160.1942500000005</v>
      </c>
      <c r="G47" s="14">
        <f>$B$21/4</f>
        <v>4160.1942500000005</v>
      </c>
      <c r="H47" s="14">
        <f>$B$21/4</f>
        <v>4160.1942500000005</v>
      </c>
      <c r="I47" s="14">
        <f>SUM(E47:H47)</f>
        <v>16640.777000000002</v>
      </c>
    </row>
    <row r="48" spans="1:9" ht="12.75">
      <c r="A48" s="7" t="s">
        <v>21</v>
      </c>
      <c r="B48" s="5"/>
      <c r="C48" s="6"/>
      <c r="D48" s="5"/>
      <c r="E48" s="4">
        <f>SUM(E46:E47)</f>
        <v>47820.64904999999</v>
      </c>
      <c r="F48" s="4">
        <f>SUM(F46:F47)</f>
        <v>40945.64905</v>
      </c>
      <c r="G48" s="4">
        <f>SUM(G46:G47)</f>
        <v>38820.64905</v>
      </c>
      <c r="H48" s="4">
        <f>SUM(H46:H47)</f>
        <v>38820.64905</v>
      </c>
      <c r="I48" s="4">
        <f>SUM(I46:I47)</f>
        <v>166407.5962</v>
      </c>
    </row>
    <row r="49" spans="1:9" ht="12.75">
      <c r="A49" s="3" t="s">
        <v>22</v>
      </c>
      <c r="B49" s="3"/>
      <c r="C49" s="3"/>
      <c r="D49" s="3"/>
      <c r="E49" s="3"/>
      <c r="F49" s="3"/>
      <c r="G49" s="3"/>
      <c r="H49" s="3"/>
      <c r="I49" s="2">
        <f>B22-I46</f>
        <v>0.17380000001867302</v>
      </c>
    </row>
  </sheetData>
  <mergeCells count="9">
    <mergeCell ref="A13:I13"/>
    <mergeCell ref="A14:I14"/>
    <mergeCell ref="A15:I15"/>
    <mergeCell ref="A27:A28"/>
    <mergeCell ref="B27:B28"/>
    <mergeCell ref="C27:C28"/>
    <mergeCell ref="D27:D28"/>
    <mergeCell ref="E27:H27"/>
    <mergeCell ref="I27:I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2014-03-25T05:45:24Z</dcterms:modified>
  <cp:category/>
  <cp:version/>
  <cp:contentType/>
  <cp:contentStatus/>
</cp:coreProperties>
</file>