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08" activeTab="0"/>
  </bookViews>
  <sheets>
    <sheet name="ИЧ20" sheetId="1" r:id="rId1"/>
  </sheets>
  <definedNames>
    <definedName name="_xlnm.Print_Area" localSheetId="0">'ИЧ20'!#REF!</definedName>
  </definedNames>
  <calcPr fullCalcOnLoad="1"/>
</workbook>
</file>

<file path=xl/sharedStrings.xml><?xml version="1.0" encoding="utf-8"?>
<sst xmlns="http://schemas.openxmlformats.org/spreadsheetml/2006/main" count="73" uniqueCount="60">
  <si>
    <t>Содержание общего имущества, руб.</t>
  </si>
  <si>
    <t>Сумма годовых начислений на тех.обслуживание помещений общего имущества</t>
  </si>
  <si>
    <t>Сумма годовых начислений на обслуживание приборов учета тепловой энергии</t>
  </si>
  <si>
    <t>Сумма годовых начислений на  содержание и обслуживание лифтового хозяйства</t>
  </si>
  <si>
    <t>Сумма годовых начислений на  вывоз мусора</t>
  </si>
  <si>
    <t>Сумма на выполнение работ</t>
  </si>
  <si>
    <t>Тариф по тех.обслуживанию помещений общего пользования</t>
  </si>
  <si>
    <t>Тариф по обслуживанию приборов учета тепловой энергии</t>
  </si>
  <si>
    <t>Тариф по содержанию и обслуживанию лифтового хозяйства</t>
  </si>
  <si>
    <t>Тариф по вывозу мусора</t>
  </si>
  <si>
    <t>Наименование работ</t>
  </si>
  <si>
    <t>Ед.изм.</t>
  </si>
  <si>
    <t>Тариф, руб/мес.</t>
  </si>
  <si>
    <t>Объем работ</t>
  </si>
  <si>
    <t>Срок исполнения</t>
  </si>
  <si>
    <t>Всего затрат, руб.</t>
  </si>
  <si>
    <t>1. Тех.обслуживание помещений общего пользования:</t>
  </si>
  <si>
    <t>1.1 Обслуживание конструктивных элементов</t>
  </si>
  <si>
    <t>по факту</t>
  </si>
  <si>
    <t>1.2 Обслуживание электрооборудования</t>
  </si>
  <si>
    <t>м2 общей площади</t>
  </si>
  <si>
    <t>1.3 Обслуживание инженерного оборудования</t>
  </si>
  <si>
    <t>1.4 Аварийное обслуживание</t>
  </si>
  <si>
    <t>1.5 Материалы на мелкий ремонт и аварийное обслуживание</t>
  </si>
  <si>
    <t>1.6 Уборка придомовой территории</t>
  </si>
  <si>
    <t>1.7 Уборка лестничных клеток</t>
  </si>
  <si>
    <t>1.8 Уборка лифтов</t>
  </si>
  <si>
    <t>шт</t>
  </si>
  <si>
    <t>1.9 Дополнительные работы по благоустройству (заказ спецтехники, уход за зелеными насаждениями и т.д.)</t>
  </si>
  <si>
    <t>м2 подвала</t>
  </si>
  <si>
    <t>2.1 Обслуживание приборов учета тепловой энергии</t>
  </si>
  <si>
    <t>3.1 Обслуживание лифтового хозяйства</t>
  </si>
  <si>
    <t>5. Прочее:</t>
  </si>
  <si>
    <t>Итого:</t>
  </si>
  <si>
    <t>Переходящий остаток</t>
  </si>
  <si>
    <t>Остаток на 01.01.2015г.</t>
  </si>
  <si>
    <t>3. Обслуживание лифтового хозяйства</t>
  </si>
  <si>
    <t>2. Обслуживание приборов учета тепловой энергии</t>
  </si>
  <si>
    <t>5.1 Комиссия за прием платеж. (3% от опл. за все услуги)</t>
  </si>
  <si>
    <t>СОГЛАСОВАНО:</t>
  </si>
  <si>
    <t>Старший по дому</t>
  </si>
  <si>
    <t>_____________________ /_____________________ кв._____/</t>
  </si>
  <si>
    <t>работ по содержанию общего имущества жилого дома</t>
  </si>
  <si>
    <t>План на 2015 год</t>
  </si>
  <si>
    <t>_______________ А.О.Панченко</t>
  </si>
  <si>
    <t>Итого, тариф на содержание</t>
  </si>
  <si>
    <t>5.2 Обязательное страхование гражданской ответственности владельца опасных объектов - лифтов</t>
  </si>
  <si>
    <t>ВСЕГО:</t>
  </si>
  <si>
    <t>I кв.</t>
  </si>
  <si>
    <t>II кв.</t>
  </si>
  <si>
    <t>III кв.</t>
  </si>
  <si>
    <t>IV кв.</t>
  </si>
  <si>
    <t>4. Вывоз мусора</t>
  </si>
  <si>
    <t>4.1  Вывоз мусора</t>
  </si>
  <si>
    <t>Исп.директор ООО "Управдом"</t>
  </si>
  <si>
    <t xml:space="preserve">Управление домом </t>
  </si>
  <si>
    <t>1.10 Дератизация, дезинсекция</t>
  </si>
  <si>
    <t>1.1.1.Содержание конструктивных элементов( устранение мелких неисправностей, очистка кровли от мусора и снега, прочистка вентиляционных каналов и т.д.)</t>
  </si>
  <si>
    <t>по адресу: пер. Осенний, 2</t>
  </si>
  <si>
    <t>"23" января 2015г.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</si>
</sst>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"/>
  </numFmts>
  <fonts count="10">
    <font>
      <sz val="10"/>
      <name val="Arial"/>
      <family val="0"/>
    </font>
    <font>
      <sz val="9"/>
      <name val="Times New Roman Cyr"/>
      <family val="0"/>
    </font>
    <font>
      <sz val="9"/>
      <name val="Garamond"/>
      <family val="1"/>
    </font>
    <font>
      <sz val="8"/>
      <name val="Arial"/>
      <family val="0"/>
    </font>
    <font>
      <sz val="9"/>
      <name val="Arial"/>
      <family val="0"/>
    </font>
    <font>
      <b/>
      <sz val="11"/>
      <name val="Arial"/>
      <family val="0"/>
    </font>
    <font>
      <b/>
      <sz val="10"/>
      <name val="Arial"/>
      <family val="2"/>
    </font>
    <font>
      <i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1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 quotePrefix="1">
      <alignment horizontal="left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1" fontId="6" fillId="2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6" fillId="2" borderId="2" xfId="0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left" wrapText="1"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 horizontal="left"/>
    </xf>
    <xf numFmtId="2" fontId="0" fillId="0" borderId="1" xfId="0" applyNumberFormat="1" applyFont="1" applyBorder="1" applyAlignment="1">
      <alignment/>
    </xf>
    <xf numFmtId="0" fontId="0" fillId="0" borderId="3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left" vertical="center" wrapText="1"/>
    </xf>
    <xf numFmtId="1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left"/>
    </xf>
    <xf numFmtId="180" fontId="0" fillId="3" borderId="1" xfId="0" applyNumberFormat="1" applyFont="1" applyFill="1" applyBorder="1" applyAlignment="1">
      <alignment horizontal="center"/>
    </xf>
    <xf numFmtId="1" fontId="0" fillId="0" borderId="1" xfId="0" applyNumberFormat="1" applyFont="1" applyBorder="1" applyAlignment="1">
      <alignment/>
    </xf>
    <xf numFmtId="0" fontId="0" fillId="0" borderId="4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/>
    </xf>
    <xf numFmtId="1" fontId="6" fillId="0" borderId="1" xfId="0" applyNumberFormat="1" applyFont="1" applyBorder="1" applyAlignment="1">
      <alignment horizontal="center"/>
    </xf>
    <xf numFmtId="0" fontId="6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/>
    </xf>
    <xf numFmtId="0" fontId="7" fillId="0" borderId="4" xfId="0" applyFont="1" applyBorder="1" applyAlignment="1">
      <alignment horizontal="left"/>
    </xf>
    <xf numFmtId="1" fontId="7" fillId="0" borderId="1" xfId="0" applyNumberFormat="1" applyFont="1" applyBorder="1" applyAlignment="1">
      <alignment horizontal="center"/>
    </xf>
    <xf numFmtId="0" fontId="6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workbookViewId="0" topLeftCell="A32">
      <selection activeCell="D58" sqref="D58:E58"/>
    </sheetView>
  </sheetViews>
  <sheetFormatPr defaultColWidth="9.140625" defaultRowHeight="12.75"/>
  <cols>
    <col min="1" max="1" width="54.7109375" style="0" customWidth="1"/>
    <col min="2" max="2" width="11.8515625" style="0" customWidth="1"/>
    <col min="3" max="3" width="8.140625" style="0" customWidth="1"/>
    <col min="5" max="5" width="8.00390625" style="0" customWidth="1"/>
    <col min="6" max="6" width="8.28125" style="0" customWidth="1"/>
    <col min="7" max="7" width="8.140625" style="0" customWidth="1"/>
    <col min="8" max="8" width="7.8515625" style="0" customWidth="1"/>
    <col min="9" max="9" width="10.00390625" style="0" customWidth="1"/>
    <col min="10" max="10" width="9.421875" style="0" bestFit="1" customWidth="1"/>
  </cols>
  <sheetData>
    <row r="1" spans="1:10" ht="12.75">
      <c r="A1" s="12" t="s">
        <v>39</v>
      </c>
      <c r="B1" s="12"/>
      <c r="C1" s="12"/>
      <c r="D1" s="12"/>
      <c r="E1" s="12"/>
      <c r="F1" s="12" t="s">
        <v>39</v>
      </c>
      <c r="G1" s="12"/>
      <c r="H1" s="12"/>
      <c r="I1" s="12"/>
      <c r="J1" s="4"/>
    </row>
    <row r="2" spans="1:10" ht="12.75">
      <c r="A2" s="12"/>
      <c r="B2" s="12"/>
      <c r="C2" s="12"/>
      <c r="D2" s="12"/>
      <c r="E2" s="12"/>
      <c r="F2" s="12"/>
      <c r="G2" s="12"/>
      <c r="H2" s="13"/>
      <c r="I2" s="12"/>
      <c r="J2" s="4"/>
    </row>
    <row r="3" spans="1:10" ht="12.75">
      <c r="A3" s="14" t="s">
        <v>40</v>
      </c>
      <c r="B3" s="12"/>
      <c r="C3" s="12"/>
      <c r="D3" s="12"/>
      <c r="E3" s="12"/>
      <c r="F3" s="15" t="s">
        <v>54</v>
      </c>
      <c r="G3" s="12"/>
      <c r="H3" s="12"/>
      <c r="I3" s="12"/>
      <c r="J3" s="4"/>
    </row>
    <row r="4" spans="1:10" ht="12.75">
      <c r="A4" s="12"/>
      <c r="B4" s="12"/>
      <c r="C4" s="12"/>
      <c r="D4" s="12"/>
      <c r="E4" s="12"/>
      <c r="F4" s="12"/>
      <c r="G4" s="12"/>
      <c r="H4" s="13"/>
      <c r="I4" s="12"/>
      <c r="J4" s="4"/>
    </row>
    <row r="5" spans="1:10" ht="12.75">
      <c r="A5" s="12"/>
      <c r="B5" s="12"/>
      <c r="C5" s="12"/>
      <c r="D5" s="12"/>
      <c r="E5" s="12"/>
      <c r="F5" s="12"/>
      <c r="G5" s="12"/>
      <c r="H5" s="12"/>
      <c r="I5" s="12"/>
      <c r="J5" s="4"/>
    </row>
    <row r="6" spans="1:10" ht="12.75">
      <c r="A6" s="14" t="s">
        <v>41</v>
      </c>
      <c r="B6" s="12"/>
      <c r="C6" s="12"/>
      <c r="D6" s="12"/>
      <c r="E6" s="12"/>
      <c r="F6" s="12" t="s">
        <v>44</v>
      </c>
      <c r="G6" s="12"/>
      <c r="H6" s="13"/>
      <c r="I6" s="12"/>
      <c r="J6" s="4"/>
    </row>
    <row r="7" spans="1:10" ht="12.75">
      <c r="A7" s="14"/>
      <c r="B7" s="12"/>
      <c r="C7" s="12"/>
      <c r="D7" s="12"/>
      <c r="E7" s="12"/>
      <c r="F7" s="12"/>
      <c r="G7" s="16"/>
      <c r="H7" s="13"/>
      <c r="I7" s="12"/>
      <c r="J7" s="4"/>
    </row>
    <row r="8" spans="1:10" ht="12.75">
      <c r="A8" s="14" t="s">
        <v>41</v>
      </c>
      <c r="B8" s="12"/>
      <c r="C8" s="12"/>
      <c r="D8" s="12"/>
      <c r="E8" s="12"/>
      <c r="F8" s="12" t="s">
        <v>59</v>
      </c>
      <c r="G8" s="12"/>
      <c r="H8" s="13"/>
      <c r="I8" s="12"/>
      <c r="J8" s="4"/>
    </row>
    <row r="9" spans="1:10" ht="12.75">
      <c r="A9" s="14"/>
      <c r="B9" s="12"/>
      <c r="C9" s="12"/>
      <c r="D9" s="12"/>
      <c r="E9" s="12"/>
      <c r="F9" s="12"/>
      <c r="G9" s="12"/>
      <c r="H9" s="13"/>
      <c r="I9" s="12"/>
      <c r="J9" s="4"/>
    </row>
    <row r="10" spans="1:10" ht="12.75">
      <c r="A10" s="12"/>
      <c r="B10" s="12"/>
      <c r="C10" s="12"/>
      <c r="D10" s="12"/>
      <c r="E10" s="12"/>
      <c r="F10" s="12"/>
      <c r="G10" s="12"/>
      <c r="H10" s="12"/>
      <c r="I10" s="12"/>
      <c r="J10" s="4"/>
    </row>
    <row r="11" spans="1:10" ht="15" customHeight="1">
      <c r="A11" s="57" t="s">
        <v>43</v>
      </c>
      <c r="B11" s="57"/>
      <c r="C11" s="57"/>
      <c r="D11" s="57"/>
      <c r="E11" s="57"/>
      <c r="F11" s="57"/>
      <c r="G11" s="57"/>
      <c r="H11" s="57"/>
      <c r="I11" s="57"/>
      <c r="J11" s="4"/>
    </row>
    <row r="12" spans="1:10" ht="12.75">
      <c r="A12" s="58" t="s">
        <v>42</v>
      </c>
      <c r="B12" s="58"/>
      <c r="C12" s="58"/>
      <c r="D12" s="58"/>
      <c r="E12" s="58"/>
      <c r="F12" s="58"/>
      <c r="G12" s="58"/>
      <c r="H12" s="58"/>
      <c r="I12" s="58"/>
      <c r="J12" s="4"/>
    </row>
    <row r="13" spans="1:10" ht="12.75">
      <c r="A13" s="58" t="s">
        <v>58</v>
      </c>
      <c r="B13" s="58"/>
      <c r="C13" s="58"/>
      <c r="D13" s="58"/>
      <c r="E13" s="58"/>
      <c r="F13" s="58"/>
      <c r="G13" s="58"/>
      <c r="H13" s="58"/>
      <c r="I13" s="58"/>
      <c r="J13" s="3"/>
    </row>
    <row r="14" spans="1:10" ht="11.25" customHeight="1">
      <c r="A14" s="17"/>
      <c r="B14" s="17"/>
      <c r="C14" s="17"/>
      <c r="D14" s="17"/>
      <c r="E14" s="17"/>
      <c r="F14" s="17"/>
      <c r="G14" s="17"/>
      <c r="H14" s="17"/>
      <c r="I14" s="17"/>
      <c r="J14" s="4"/>
    </row>
    <row r="15" spans="1:10" ht="51" customHeight="1">
      <c r="A15" s="18"/>
      <c r="B15" s="19" t="s">
        <v>0</v>
      </c>
      <c r="C15" s="20"/>
      <c r="D15" s="20"/>
      <c r="E15" s="20"/>
      <c r="F15" s="20"/>
      <c r="G15" s="20"/>
      <c r="H15" s="20"/>
      <c r="I15" s="20"/>
      <c r="J15" s="4"/>
    </row>
    <row r="16" spans="1:10" ht="12.75" customHeight="1">
      <c r="A16" s="21" t="s">
        <v>35</v>
      </c>
      <c r="B16" s="19">
        <v>0</v>
      </c>
      <c r="C16" s="20"/>
      <c r="D16" s="20"/>
      <c r="E16" s="20"/>
      <c r="F16" s="20"/>
      <c r="G16" s="20"/>
      <c r="H16" s="20"/>
      <c r="I16" s="20"/>
      <c r="J16" s="4"/>
    </row>
    <row r="17" spans="1:10" ht="31.5" customHeight="1">
      <c r="A17" s="21" t="s">
        <v>1</v>
      </c>
      <c r="B17" s="22">
        <f>B23*D34*12</f>
        <v>303055.2</v>
      </c>
      <c r="C17" s="20"/>
      <c r="D17" s="20"/>
      <c r="E17" s="20"/>
      <c r="F17" s="20"/>
      <c r="G17" s="20"/>
      <c r="H17" s="20"/>
      <c r="I17" s="20"/>
      <c r="J17" s="4"/>
    </row>
    <row r="18" spans="1:10" ht="26.25" customHeight="1">
      <c r="A18" s="21" t="s">
        <v>2</v>
      </c>
      <c r="B18" s="22">
        <f>B24*D43*12</f>
        <v>41128.92</v>
      </c>
      <c r="C18" s="20"/>
      <c r="D18" s="20"/>
      <c r="E18" s="20"/>
      <c r="F18" s="20"/>
      <c r="G18" s="20"/>
      <c r="H18" s="20"/>
      <c r="I18" s="20"/>
      <c r="J18" s="4"/>
    </row>
    <row r="19" spans="1:10" ht="26.25" customHeight="1">
      <c r="A19" s="21" t="s">
        <v>3</v>
      </c>
      <c r="B19" s="22">
        <f>B25*D45*12</f>
        <v>142435.94400000002</v>
      </c>
      <c r="C19" s="20"/>
      <c r="D19" s="20"/>
      <c r="E19" s="20"/>
      <c r="F19" s="20"/>
      <c r="G19" s="20"/>
      <c r="H19" s="20"/>
      <c r="I19" s="20"/>
      <c r="J19" s="4"/>
    </row>
    <row r="20" spans="1:10" ht="14.25" customHeight="1">
      <c r="A20" s="21" t="s">
        <v>4</v>
      </c>
      <c r="B20" s="22">
        <f>B26*D47*12</f>
        <v>94812.984</v>
      </c>
      <c r="C20" s="20"/>
      <c r="D20" s="20"/>
      <c r="E20" s="20"/>
      <c r="F20" s="20"/>
      <c r="G20" s="20"/>
      <c r="H20" s="20"/>
      <c r="I20" s="20"/>
      <c r="J20" s="4"/>
    </row>
    <row r="21" spans="1:10" ht="13.5" customHeight="1">
      <c r="A21" s="44" t="s">
        <v>55</v>
      </c>
      <c r="B21" s="22">
        <f>(B17+B18+B19+B20)*13%</f>
        <v>75586.29624</v>
      </c>
      <c r="C21" s="20"/>
      <c r="D21" s="20"/>
      <c r="E21" s="20"/>
      <c r="F21" s="20"/>
      <c r="G21" s="20"/>
      <c r="H21" s="20"/>
      <c r="I21" s="20"/>
      <c r="J21" s="4"/>
    </row>
    <row r="22" spans="1:10" ht="14.25" customHeight="1">
      <c r="A22" s="23" t="s">
        <v>5</v>
      </c>
      <c r="B22" s="24">
        <f>B17+B18+B19+B20-B21</f>
        <v>505846.75175999996</v>
      </c>
      <c r="C22" s="20"/>
      <c r="D22" s="20"/>
      <c r="E22" s="20"/>
      <c r="F22" s="20"/>
      <c r="G22" s="20"/>
      <c r="H22" s="20"/>
      <c r="I22" s="20"/>
      <c r="J22" s="4"/>
    </row>
    <row r="23" spans="1:10" ht="14.25" customHeight="1">
      <c r="A23" s="21" t="s">
        <v>6</v>
      </c>
      <c r="B23" s="25">
        <v>7</v>
      </c>
      <c r="C23" s="20"/>
      <c r="D23" s="20"/>
      <c r="E23" s="20"/>
      <c r="F23" s="20"/>
      <c r="G23" s="20"/>
      <c r="H23" s="20"/>
      <c r="I23" s="20"/>
      <c r="J23" s="4"/>
    </row>
    <row r="24" spans="1:10" ht="14.25" customHeight="1">
      <c r="A24" s="21" t="s">
        <v>7</v>
      </c>
      <c r="B24" s="18">
        <v>0.95</v>
      </c>
      <c r="C24" s="20"/>
      <c r="D24" s="20"/>
      <c r="E24" s="20"/>
      <c r="F24" s="20"/>
      <c r="G24" s="20"/>
      <c r="H24" s="20"/>
      <c r="I24" s="20"/>
      <c r="J24" s="4"/>
    </row>
    <row r="25" spans="1:10" ht="14.25" customHeight="1">
      <c r="A25" s="21" t="s">
        <v>8</v>
      </c>
      <c r="B25" s="18">
        <v>3.29</v>
      </c>
      <c r="C25" s="20"/>
      <c r="D25" s="20"/>
      <c r="E25" s="20"/>
      <c r="F25" s="20"/>
      <c r="G25" s="20"/>
      <c r="H25" s="20"/>
      <c r="I25" s="20"/>
      <c r="J25" s="4"/>
    </row>
    <row r="26" spans="1:10" ht="14.25" customHeight="1">
      <c r="A26" s="21" t="s">
        <v>9</v>
      </c>
      <c r="B26" s="18">
        <v>2.19</v>
      </c>
      <c r="C26" s="20"/>
      <c r="D26" s="20"/>
      <c r="E26" s="20"/>
      <c r="F26" s="20"/>
      <c r="G26" s="20"/>
      <c r="H26" s="20"/>
      <c r="I26" s="20"/>
      <c r="J26" s="4"/>
    </row>
    <row r="27" spans="1:10" ht="12.75" customHeight="1">
      <c r="A27" s="23" t="s">
        <v>45</v>
      </c>
      <c r="B27" s="26">
        <f>SUM(B23:B26)</f>
        <v>13.43</v>
      </c>
      <c r="C27" s="20"/>
      <c r="D27" s="20"/>
      <c r="E27" s="20"/>
      <c r="F27" s="20"/>
      <c r="G27" s="20"/>
      <c r="H27" s="20"/>
      <c r="I27" s="20"/>
      <c r="J27" s="4"/>
    </row>
    <row r="28" spans="1:10" ht="16.5" customHeight="1">
      <c r="A28" s="61" t="s">
        <v>10</v>
      </c>
      <c r="B28" s="62" t="s">
        <v>11</v>
      </c>
      <c r="C28" s="62" t="s">
        <v>12</v>
      </c>
      <c r="D28" s="62" t="s">
        <v>13</v>
      </c>
      <c r="E28" s="59" t="s">
        <v>14</v>
      </c>
      <c r="F28" s="59"/>
      <c r="G28" s="59"/>
      <c r="H28" s="60"/>
      <c r="I28" s="61" t="s">
        <v>15</v>
      </c>
      <c r="J28" s="4"/>
    </row>
    <row r="29" spans="1:10" ht="17.25" customHeight="1">
      <c r="A29" s="61"/>
      <c r="B29" s="63"/>
      <c r="C29" s="63"/>
      <c r="D29" s="63"/>
      <c r="E29" s="18" t="s">
        <v>48</v>
      </c>
      <c r="F29" s="18" t="s">
        <v>49</v>
      </c>
      <c r="G29" s="18" t="s">
        <v>50</v>
      </c>
      <c r="H29" s="18" t="s">
        <v>51</v>
      </c>
      <c r="I29" s="61"/>
      <c r="J29" s="4"/>
    </row>
    <row r="30" spans="1:10" ht="12.75" customHeight="1">
      <c r="A30" s="27" t="s">
        <v>16</v>
      </c>
      <c r="B30" s="28"/>
      <c r="C30" s="28"/>
      <c r="D30" s="28"/>
      <c r="E30" s="18"/>
      <c r="F30" s="18"/>
      <c r="G30" s="18"/>
      <c r="H30" s="18"/>
      <c r="I30" s="28"/>
      <c r="J30" s="4"/>
    </row>
    <row r="31" spans="1:10" ht="24.75" customHeight="1" hidden="1">
      <c r="A31" s="29" t="s">
        <v>17</v>
      </c>
      <c r="B31" s="19" t="s">
        <v>20</v>
      </c>
      <c r="C31" s="18">
        <v>0</v>
      </c>
      <c r="D31" s="30">
        <v>3607.8</v>
      </c>
      <c r="E31" s="22">
        <f>C31*D31*3</f>
        <v>0</v>
      </c>
      <c r="F31" s="22">
        <f>C31*D31*3</f>
        <v>0</v>
      </c>
      <c r="G31" s="22">
        <f>C31*D31*3</f>
        <v>0</v>
      </c>
      <c r="H31" s="22">
        <f>C31*D31*3</f>
        <v>0</v>
      </c>
      <c r="I31" s="22">
        <f>SUM(E31:H31)</f>
        <v>0</v>
      </c>
      <c r="J31" s="5"/>
    </row>
    <row r="32" spans="1:10" s="9" customFormat="1" ht="37.5" customHeight="1">
      <c r="A32" s="31" t="s">
        <v>57</v>
      </c>
      <c r="B32" s="32" t="s">
        <v>18</v>
      </c>
      <c r="C32" s="33"/>
      <c r="D32" s="34"/>
      <c r="E32" s="35">
        <v>4000</v>
      </c>
      <c r="F32" s="35">
        <f>E32</f>
        <v>4000</v>
      </c>
      <c r="G32" s="35">
        <f>F32</f>
        <v>4000</v>
      </c>
      <c r="H32" s="35">
        <f>G32</f>
        <v>4000</v>
      </c>
      <c r="I32" s="35">
        <f>SUM(E32:H32)</f>
        <v>16000</v>
      </c>
      <c r="J32" s="8"/>
    </row>
    <row r="33" spans="1:10" s="9" customFormat="1" ht="23.25" customHeight="1">
      <c r="A33" s="36" t="s">
        <v>19</v>
      </c>
      <c r="B33" s="32" t="s">
        <v>20</v>
      </c>
      <c r="C33" s="37">
        <v>0.67</v>
      </c>
      <c r="D33" s="34">
        <f>$D$31</f>
        <v>3607.8</v>
      </c>
      <c r="E33" s="35">
        <f>C33*D33*3</f>
        <v>7251.678</v>
      </c>
      <c r="F33" s="35">
        <f>C33*D33*3</f>
        <v>7251.678</v>
      </c>
      <c r="G33" s="35">
        <f>C33*D33*3</f>
        <v>7251.678</v>
      </c>
      <c r="H33" s="35">
        <f>C33*D33*3</f>
        <v>7251.678</v>
      </c>
      <c r="I33" s="35">
        <f>SUM(E33:H33)</f>
        <v>29006.712</v>
      </c>
      <c r="J33" s="10"/>
    </row>
    <row r="34" spans="1:10" s="9" customFormat="1" ht="24.75" customHeight="1">
      <c r="A34" s="36" t="s">
        <v>21</v>
      </c>
      <c r="B34" s="32" t="s">
        <v>20</v>
      </c>
      <c r="C34" s="37">
        <v>0.9</v>
      </c>
      <c r="D34" s="34">
        <f>$D$31</f>
        <v>3607.8</v>
      </c>
      <c r="E34" s="35">
        <f>C34*D34*3</f>
        <v>9741.060000000001</v>
      </c>
      <c r="F34" s="35">
        <f>C34*D34*3</f>
        <v>9741.060000000001</v>
      </c>
      <c r="G34" s="35">
        <f>C34*D34*3</f>
        <v>9741.060000000001</v>
      </c>
      <c r="H34" s="35">
        <f>C34*D34*3</f>
        <v>9741.060000000001</v>
      </c>
      <c r="I34" s="35">
        <f>SUM(E34:H34)</f>
        <v>38964.240000000005</v>
      </c>
      <c r="J34" s="10"/>
    </row>
    <row r="35" spans="1:10" s="9" customFormat="1" ht="23.25" customHeight="1">
      <c r="A35" s="36" t="s">
        <v>22</v>
      </c>
      <c r="B35" s="32" t="s">
        <v>20</v>
      </c>
      <c r="C35" s="37">
        <v>0.9</v>
      </c>
      <c r="D35" s="34">
        <f>$D$31</f>
        <v>3607.8</v>
      </c>
      <c r="E35" s="35">
        <f>C35*D35*3</f>
        <v>9741.060000000001</v>
      </c>
      <c r="F35" s="35">
        <f>C35*D35*3</f>
        <v>9741.060000000001</v>
      </c>
      <c r="G35" s="35">
        <f>C35*D35*3</f>
        <v>9741.060000000001</v>
      </c>
      <c r="H35" s="35">
        <f>C35*D35*3</f>
        <v>9741.060000000001</v>
      </c>
      <c r="I35" s="35">
        <f>SUM(E35:H35)</f>
        <v>38964.240000000005</v>
      </c>
      <c r="J35" s="10"/>
    </row>
    <row r="36" spans="1:10" s="9" customFormat="1" ht="24" customHeight="1">
      <c r="A36" s="38" t="s">
        <v>23</v>
      </c>
      <c r="B36" s="37" t="s">
        <v>18</v>
      </c>
      <c r="C36" s="37"/>
      <c r="D36" s="35"/>
      <c r="E36" s="35">
        <v>3000</v>
      </c>
      <c r="F36" s="35">
        <f>E36</f>
        <v>3000</v>
      </c>
      <c r="G36" s="35">
        <f>F36</f>
        <v>3000</v>
      </c>
      <c r="H36" s="35">
        <f>G36</f>
        <v>3000</v>
      </c>
      <c r="I36" s="35">
        <f>E36+F36+G36+H36</f>
        <v>12000</v>
      </c>
      <c r="J36" s="10"/>
    </row>
    <row r="37" spans="1:10" s="9" customFormat="1" ht="24" customHeight="1">
      <c r="A37" s="36" t="s">
        <v>24</v>
      </c>
      <c r="B37" s="32" t="s">
        <v>20</v>
      </c>
      <c r="C37" s="37">
        <v>0.95</v>
      </c>
      <c r="D37" s="34">
        <f>$D$31</f>
        <v>3607.8</v>
      </c>
      <c r="E37" s="35">
        <f>C37*D37*3</f>
        <v>10282.23</v>
      </c>
      <c r="F37" s="35">
        <f>C37*D37*3</f>
        <v>10282.23</v>
      </c>
      <c r="G37" s="35">
        <f>C37*D37*3</f>
        <v>10282.23</v>
      </c>
      <c r="H37" s="35">
        <f>C37*D37*3</f>
        <v>10282.23</v>
      </c>
      <c r="I37" s="35">
        <f>SUM(E37:H37)</f>
        <v>41128.92</v>
      </c>
      <c r="J37" s="10"/>
    </row>
    <row r="38" spans="1:10" s="9" customFormat="1" ht="25.5" customHeight="1">
      <c r="A38" s="36" t="s">
        <v>25</v>
      </c>
      <c r="B38" s="32" t="s">
        <v>20</v>
      </c>
      <c r="C38" s="37">
        <v>0.8</v>
      </c>
      <c r="D38" s="34">
        <f>$D$31</f>
        <v>3607.8</v>
      </c>
      <c r="E38" s="35">
        <f>C38*D38*3</f>
        <v>8658.720000000001</v>
      </c>
      <c r="F38" s="35">
        <f>C38*D38*3</f>
        <v>8658.720000000001</v>
      </c>
      <c r="G38" s="35">
        <f>C38*D38*3</f>
        <v>8658.720000000001</v>
      </c>
      <c r="H38" s="35">
        <f>C38*D38*3</f>
        <v>8658.720000000001</v>
      </c>
      <c r="I38" s="35">
        <f>SUM(E38:H38)</f>
        <v>34634.880000000005</v>
      </c>
      <c r="J38" s="10"/>
    </row>
    <row r="39" spans="1:10" s="9" customFormat="1" ht="12" customHeight="1">
      <c r="A39" s="36" t="s">
        <v>26</v>
      </c>
      <c r="B39" s="32" t="s">
        <v>27</v>
      </c>
      <c r="C39" s="37">
        <v>200</v>
      </c>
      <c r="D39" s="35">
        <v>2</v>
      </c>
      <c r="E39" s="35">
        <f>C39*D39*3</f>
        <v>1200</v>
      </c>
      <c r="F39" s="35">
        <f>C39*D39*3</f>
        <v>1200</v>
      </c>
      <c r="G39" s="35">
        <f>C39*D39*3</f>
        <v>1200</v>
      </c>
      <c r="H39" s="35">
        <f>C39*D39*3</f>
        <v>1200</v>
      </c>
      <c r="I39" s="35">
        <f>SUM(E39:H39)</f>
        <v>4800</v>
      </c>
      <c r="J39" s="10"/>
    </row>
    <row r="40" spans="1:10" s="9" customFormat="1" ht="27" customHeight="1">
      <c r="A40" s="38" t="s">
        <v>28</v>
      </c>
      <c r="B40" s="37" t="s">
        <v>18</v>
      </c>
      <c r="C40" s="37"/>
      <c r="D40" s="39"/>
      <c r="E40" s="35">
        <v>5000</v>
      </c>
      <c r="F40" s="35">
        <f>E40</f>
        <v>5000</v>
      </c>
      <c r="G40" s="35">
        <f>F40</f>
        <v>5000</v>
      </c>
      <c r="H40" s="35">
        <v>5913</v>
      </c>
      <c r="I40" s="35">
        <f>H40+G40+F40+E40</f>
        <v>20913</v>
      </c>
      <c r="J40" s="11"/>
    </row>
    <row r="41" spans="1:10" s="9" customFormat="1" ht="12.75" customHeight="1">
      <c r="A41" s="36" t="s">
        <v>56</v>
      </c>
      <c r="B41" s="40" t="s">
        <v>29</v>
      </c>
      <c r="C41" s="37">
        <v>1</v>
      </c>
      <c r="D41" s="35">
        <v>400</v>
      </c>
      <c r="E41" s="35"/>
      <c r="F41" s="35">
        <f>C41*D41/2</f>
        <v>200</v>
      </c>
      <c r="G41" s="35"/>
      <c r="H41" s="35">
        <f>C41*D41/2</f>
        <v>200</v>
      </c>
      <c r="I41" s="35">
        <f>F41+H41</f>
        <v>400</v>
      </c>
      <c r="J41" s="10"/>
    </row>
    <row r="42" spans="1:10" s="9" customFormat="1" ht="12.75" customHeight="1">
      <c r="A42" s="41" t="s">
        <v>37</v>
      </c>
      <c r="B42" s="40"/>
      <c r="C42" s="37"/>
      <c r="D42" s="35"/>
      <c r="E42" s="35"/>
      <c r="F42" s="35"/>
      <c r="G42" s="35"/>
      <c r="H42" s="35"/>
      <c r="I42" s="35"/>
      <c r="J42" s="10"/>
    </row>
    <row r="43" spans="1:10" ht="27" customHeight="1">
      <c r="A43" s="29" t="s">
        <v>30</v>
      </c>
      <c r="B43" s="19" t="s">
        <v>20</v>
      </c>
      <c r="C43" s="18">
        <v>0.76</v>
      </c>
      <c r="D43" s="42">
        <f>$D$31</f>
        <v>3607.8</v>
      </c>
      <c r="E43" s="22">
        <f>C43*D43*3</f>
        <v>8225.784000000001</v>
      </c>
      <c r="F43" s="22">
        <f>C43*D43*3</f>
        <v>8225.784000000001</v>
      </c>
      <c r="G43" s="22">
        <f>C43*D43*3</f>
        <v>8225.784000000001</v>
      </c>
      <c r="H43" s="22">
        <f>C43*D43*3</f>
        <v>8225.784000000001</v>
      </c>
      <c r="I43" s="22">
        <f>SUM(E43:H43)</f>
        <v>32903.136000000006</v>
      </c>
      <c r="J43" s="4"/>
    </row>
    <row r="44" spans="1:10" ht="12.75" customHeight="1">
      <c r="A44" s="41" t="s">
        <v>36</v>
      </c>
      <c r="B44" s="19"/>
      <c r="C44" s="18"/>
      <c r="D44" s="42"/>
      <c r="E44" s="22"/>
      <c r="F44" s="22"/>
      <c r="G44" s="22"/>
      <c r="H44" s="22"/>
      <c r="I44" s="22"/>
      <c r="J44" s="4"/>
    </row>
    <row r="45" spans="1:10" ht="24" customHeight="1">
      <c r="A45" s="29" t="s">
        <v>31</v>
      </c>
      <c r="B45" s="19" t="s">
        <v>20</v>
      </c>
      <c r="C45" s="18">
        <v>2.63</v>
      </c>
      <c r="D45" s="42">
        <v>3607.8</v>
      </c>
      <c r="E45" s="22">
        <f>C45*D45*3</f>
        <v>28465.541999999998</v>
      </c>
      <c r="F45" s="22">
        <f>C45*D45*3</f>
        <v>28465.541999999998</v>
      </c>
      <c r="G45" s="22">
        <f>C45*D45*3</f>
        <v>28465.541999999998</v>
      </c>
      <c r="H45" s="22">
        <f>C45*D45*3</f>
        <v>28465.541999999998</v>
      </c>
      <c r="I45" s="22">
        <f>SUM(E45:H45)</f>
        <v>113862.16799999999</v>
      </c>
      <c r="J45" s="4"/>
    </row>
    <row r="46" spans="1:10" ht="12" customHeight="1">
      <c r="A46" s="41" t="s">
        <v>52</v>
      </c>
      <c r="B46" s="19"/>
      <c r="C46" s="18"/>
      <c r="D46" s="42"/>
      <c r="E46" s="22"/>
      <c r="F46" s="22"/>
      <c r="G46" s="22"/>
      <c r="H46" s="22"/>
      <c r="I46" s="22"/>
      <c r="J46" s="4"/>
    </row>
    <row r="47" spans="1:10" ht="24" customHeight="1">
      <c r="A47" s="29" t="s">
        <v>53</v>
      </c>
      <c r="B47" s="19" t="s">
        <v>20</v>
      </c>
      <c r="C47" s="18">
        <v>2.19</v>
      </c>
      <c r="D47" s="42">
        <f>$D$31</f>
        <v>3607.8</v>
      </c>
      <c r="E47" s="22">
        <f>C47*D47*3</f>
        <v>23703.246</v>
      </c>
      <c r="F47" s="22">
        <f>C47*D47*3</f>
        <v>23703.246</v>
      </c>
      <c r="G47" s="22">
        <f>C47*D47*3</f>
        <v>23703.246</v>
      </c>
      <c r="H47" s="22">
        <f>C47*D47*3</f>
        <v>23703.246</v>
      </c>
      <c r="I47" s="22">
        <f>SUM(E47:H47)</f>
        <v>94812.984</v>
      </c>
      <c r="J47" s="4"/>
    </row>
    <row r="48" spans="1:10" ht="12" customHeight="1">
      <c r="A48" s="41" t="s">
        <v>32</v>
      </c>
      <c r="B48" s="28"/>
      <c r="C48" s="18"/>
      <c r="D48" s="43"/>
      <c r="E48" s="43"/>
      <c r="F48" s="43"/>
      <c r="G48" s="43"/>
      <c r="H48" s="43"/>
      <c r="I48" s="22"/>
      <c r="J48" s="4"/>
    </row>
    <row r="49" spans="1:10" ht="18" customHeight="1">
      <c r="A49" s="44" t="s">
        <v>38</v>
      </c>
      <c r="B49" s="28"/>
      <c r="C49" s="18"/>
      <c r="D49" s="43"/>
      <c r="E49" s="22">
        <f>I49/4</f>
        <v>5614</v>
      </c>
      <c r="F49" s="22">
        <f>I49/4</f>
        <v>5614</v>
      </c>
      <c r="G49" s="22">
        <f>I49/4</f>
        <v>5614</v>
      </c>
      <c r="H49" s="22">
        <f>I49/4</f>
        <v>5614</v>
      </c>
      <c r="I49" s="22">
        <v>22456</v>
      </c>
      <c r="J49" s="4"/>
    </row>
    <row r="50" spans="1:10" ht="24" customHeight="1">
      <c r="A50" s="45" t="s">
        <v>46</v>
      </c>
      <c r="B50" s="28"/>
      <c r="C50" s="18"/>
      <c r="D50" s="43"/>
      <c r="E50" s="22">
        <v>5000</v>
      </c>
      <c r="F50" s="22"/>
      <c r="G50" s="22"/>
      <c r="H50" s="22"/>
      <c r="I50" s="22">
        <f>E50</f>
        <v>5000</v>
      </c>
      <c r="J50" s="4"/>
    </row>
    <row r="51" spans="1:10" ht="13.5" customHeight="1">
      <c r="A51" s="46" t="s">
        <v>33</v>
      </c>
      <c r="B51" s="47"/>
      <c r="C51" s="48"/>
      <c r="D51" s="49"/>
      <c r="E51" s="24">
        <f>SUM(E31:E50)</f>
        <v>129883.32</v>
      </c>
      <c r="F51" s="24">
        <f>SUM(F31:F50)</f>
        <v>125083.32</v>
      </c>
      <c r="G51" s="24">
        <f>SUM(G31:G50)</f>
        <v>124883.32</v>
      </c>
      <c r="H51" s="24">
        <f>SUM(H31:H50)</f>
        <v>125996.32</v>
      </c>
      <c r="I51" s="24">
        <f>SUM(I31:I50)</f>
        <v>505846.28</v>
      </c>
      <c r="J51" s="5"/>
    </row>
    <row r="52" spans="1:10" ht="12.75" customHeight="1">
      <c r="A52" s="44" t="s">
        <v>55</v>
      </c>
      <c r="B52" s="28"/>
      <c r="C52" s="18"/>
      <c r="D52" s="30"/>
      <c r="E52" s="22">
        <f>I52/4</f>
        <v>18896.57406</v>
      </c>
      <c r="F52" s="22">
        <f>I52/4</f>
        <v>18896.57406</v>
      </c>
      <c r="G52" s="22">
        <f>I52/4</f>
        <v>18896.57406</v>
      </c>
      <c r="H52" s="22">
        <f>I52/4</f>
        <v>18896.57406</v>
      </c>
      <c r="I52" s="50">
        <f>B21</f>
        <v>75586.29624</v>
      </c>
      <c r="J52" s="4"/>
    </row>
    <row r="53" spans="1:10" ht="13.5" customHeight="1">
      <c r="A53" s="51" t="s">
        <v>47</v>
      </c>
      <c r="B53" s="28"/>
      <c r="C53" s="18"/>
      <c r="D53" s="30"/>
      <c r="E53" s="50">
        <f>SUM(E51:E52)</f>
        <v>148779.89406000002</v>
      </c>
      <c r="F53" s="50">
        <f>SUM(F51:F52)</f>
        <v>143979.89406000002</v>
      </c>
      <c r="G53" s="50">
        <f>SUM(G51:G52)</f>
        <v>143779.89406000002</v>
      </c>
      <c r="H53" s="50">
        <f>SUM(H51:H52)</f>
        <v>144892.89406000002</v>
      </c>
      <c r="I53" s="50">
        <f>I51+I52</f>
        <v>581432.5762400001</v>
      </c>
      <c r="J53" s="4"/>
    </row>
    <row r="54" spans="1:11" s="7" customFormat="1" ht="12.75" customHeight="1">
      <c r="A54" s="55" t="s">
        <v>34</v>
      </c>
      <c r="B54" s="52"/>
      <c r="C54" s="53"/>
      <c r="D54" s="52"/>
      <c r="E54" s="54"/>
      <c r="F54" s="54"/>
      <c r="G54" s="54"/>
      <c r="H54" s="54"/>
      <c r="I54" s="56">
        <f>B22-I51</f>
        <v>0.471759999927599</v>
      </c>
      <c r="J54" s="6"/>
      <c r="K54" s="6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4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4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4"/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4"/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4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4"/>
    </row>
    <row r="61" spans="1:10" ht="12.75">
      <c r="A61" s="1"/>
      <c r="B61" s="1"/>
      <c r="C61" s="1"/>
      <c r="D61" s="1"/>
      <c r="E61" s="1"/>
      <c r="F61" s="1"/>
      <c r="G61" s="1"/>
      <c r="H61" s="1"/>
      <c r="I61" s="1"/>
      <c r="J61" s="4"/>
    </row>
  </sheetData>
  <mergeCells count="9">
    <mergeCell ref="A11:I11"/>
    <mergeCell ref="A12:I12"/>
    <mergeCell ref="A13:I13"/>
    <mergeCell ref="E28:H28"/>
    <mergeCell ref="I28:I29"/>
    <mergeCell ref="A28:A29"/>
    <mergeCell ref="B28:B29"/>
    <mergeCell ref="C28:C29"/>
    <mergeCell ref="D28:D29"/>
  </mergeCells>
  <printOptions/>
  <pageMargins left="0.2" right="0.25" top="0.41" bottom="0.38" header="0.26" footer="0.29"/>
  <pageSetup horizontalDpi="600" verticalDpi="600" orientation="portrait" paperSize="9" scale="80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ПТО Свет</cp:lastModifiedBy>
  <cp:lastPrinted>2015-07-29T12:53:51Z</cp:lastPrinted>
  <dcterms:created xsi:type="dcterms:W3CDTF">1996-10-08T23:32:33Z</dcterms:created>
  <dcterms:modified xsi:type="dcterms:W3CDTF">2015-08-03T05:02:54Z</dcterms:modified>
  <cp:category/>
  <cp:version/>
  <cp:contentType/>
  <cp:contentStatus/>
</cp:coreProperties>
</file>