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<sst xmlns="http://schemas.openxmlformats.org/spreadsheetml/2006/main" count="74" uniqueCount="59">
  <si>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</si>
  <si>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</si>
  <si>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</si>
  <si>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</si>
  <si>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</si>
  <si>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</si>
  <si>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</si>
  <si>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</si>
  <si>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Лазарева, 5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</si>
  <si>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</si>
  <si>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</si>
  <si>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</si>
  <si>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</si>
  <si>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</si>
  <si>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</si>
  <si>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</si>
  <si>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</si>
  <si>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</si>
  <si>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</si>
  <si>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</si>
  <si>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</si>
  <si>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</si>
  <si>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</si>
  <si>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</si>
  <si>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</si>
  <si>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</si>
  <si>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</si>
  <si>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</si>
  <si>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</si>
  <si>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</si>
  <si>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</si>
  <si>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</si>
  <si>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</si>
  <si>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</si>
  <si>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</si>
  <si>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</si>
  <si>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</si>
  <si>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</si>
  <si>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</si>
  <si>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</si>
  <si>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</si>
  <si>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</si>
  <si>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</si>
  <si>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</si>
  <si>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</si>
  <si>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</si>
  <si>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1.10. Обслуживание газового оборудования(проверка на герметичность фланцевых, резьбовых соед.и сварных стыков -184 шт, проверка работоспособности кранов -12 шт)</t>
  </si>
  <si>
    <t>соединений</t>
  </si>
  <si>
    <t>2. Обслуживание приборов учета тепловой энергии</t>
  </si>
  <si>
    <t>2.1 Обслуживание приборов учета тепловой энергии</t>
  </si>
  <si>
    <t>2.2 Регулировка параметров с/о (автомат.или ручная)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</si>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</sst>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top" wrapText="1"/>
    </xf>
    <xf numFmtId="180" fontId="0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54.7109375" style="0" customWidth="1"/>
    <col min="2" max="2" width="13.140625" style="0" customWidth="1"/>
    <col min="3" max="4" width="10.140625" style="0" customWidth="1"/>
    <col min="5" max="5" width="8.00390625" style="0" customWidth="1"/>
    <col min="6" max="6" width="8.28125" style="0" customWidth="1"/>
    <col min="7" max="7" width="8.140625" style="0" customWidth="1"/>
    <col min="8" max="8" width="7.8515625" style="0" customWidth="1"/>
    <col min="9" max="9" width="11.57421875" style="0" customWidth="1"/>
    <col min="10" max="10" width="11.57421875" style="2" customWidth="1"/>
    <col min="11" max="11" width="9.421875" style="0" bestFit="1" customWidth="1"/>
  </cols>
  <sheetData>
    <row r="1" spans="1:9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3"/>
      <c r="I2" s="1"/>
    </row>
    <row r="3" spans="1:9" ht="12.75">
      <c r="A3" s="4" t="s">
        <v>1</v>
      </c>
      <c r="B3" s="1"/>
      <c r="C3" s="1"/>
      <c r="D3" s="1"/>
      <c r="E3" s="5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3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</row>
    <row r="7" spans="1:9" ht="12.75">
      <c r="A7" s="4"/>
      <c r="B7" s="1"/>
      <c r="C7" s="1"/>
      <c r="D7" s="1"/>
      <c r="E7" s="1"/>
      <c r="F7" s="1"/>
      <c r="G7" s="6"/>
      <c r="H7" s="3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</row>
    <row r="9" spans="1:9" ht="12.75">
      <c r="A9" s="4"/>
      <c r="B9" s="1"/>
      <c r="C9" s="1"/>
      <c r="D9" s="1"/>
      <c r="E9" s="1"/>
      <c r="F9" s="1"/>
      <c r="G9" s="1"/>
      <c r="H9" s="3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56" t="s">
        <v>6</v>
      </c>
      <c r="B11" s="56"/>
      <c r="C11" s="56"/>
      <c r="D11" s="56"/>
      <c r="E11" s="56"/>
      <c r="F11" s="56"/>
      <c r="G11" s="56"/>
      <c r="H11" s="56"/>
      <c r="I11" s="56"/>
    </row>
    <row r="12" spans="1:9" ht="12.75">
      <c r="A12" s="57" t="s">
        <v>7</v>
      </c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7" t="s">
        <v>8</v>
      </c>
      <c r="B13" s="57"/>
      <c r="C13" s="57"/>
      <c r="D13" s="57"/>
      <c r="E13" s="57"/>
      <c r="F13" s="57"/>
      <c r="G13" s="57"/>
      <c r="H13" s="57"/>
      <c r="I13" s="5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51">
      <c r="A15" s="8"/>
      <c r="B15" s="9" t="s">
        <v>9</v>
      </c>
      <c r="C15" s="10"/>
      <c r="D15" s="10"/>
      <c r="E15" s="10"/>
      <c r="F15" s="10"/>
      <c r="G15" s="10"/>
      <c r="H15" s="10"/>
      <c r="I15" s="10"/>
    </row>
    <row r="16" spans="1:9" ht="12.75">
      <c r="A16" s="11" t="s">
        <v>10</v>
      </c>
      <c r="B16" s="9">
        <v>0</v>
      </c>
      <c r="C16" s="10"/>
      <c r="D16" s="10"/>
      <c r="E16" s="10"/>
      <c r="F16" s="10"/>
      <c r="G16" s="10"/>
      <c r="H16" s="10"/>
      <c r="I16" s="10"/>
    </row>
    <row r="17" spans="1:9" ht="25.5">
      <c r="A17" s="11" t="s">
        <v>11</v>
      </c>
      <c r="B17" s="12">
        <f>B22*D33*12</f>
        <v>339543.03359999997</v>
      </c>
      <c r="C17" s="10"/>
      <c r="D17" s="10"/>
      <c r="E17" s="10"/>
      <c r="F17" s="10"/>
      <c r="G17" s="10"/>
      <c r="H17" s="10"/>
      <c r="I17" s="10"/>
    </row>
    <row r="18" spans="1:9" ht="25.5">
      <c r="A18" s="11" t="s">
        <v>12</v>
      </c>
      <c r="B18" s="12">
        <f>B23*D44*12</f>
        <v>40523.352</v>
      </c>
      <c r="C18" s="10"/>
      <c r="D18" s="10"/>
      <c r="E18" s="10"/>
      <c r="F18" s="10"/>
      <c r="G18" s="10"/>
      <c r="H18" s="10"/>
      <c r="I18" s="10"/>
    </row>
    <row r="19" spans="1:9" ht="12.75">
      <c r="A19" s="11" t="s">
        <v>13</v>
      </c>
      <c r="B19" s="12">
        <f>B24*D48*12</f>
        <v>93416.9904</v>
      </c>
      <c r="C19" s="10"/>
      <c r="D19" s="10"/>
      <c r="E19" s="10"/>
      <c r="F19" s="10"/>
      <c r="G19" s="10"/>
      <c r="H19" s="10"/>
      <c r="I19" s="10"/>
    </row>
    <row r="20" spans="1:9" ht="12.75">
      <c r="A20" s="13" t="s">
        <v>14</v>
      </c>
      <c r="B20" s="12">
        <f>(B17+B18+B19)*13%</f>
        <v>61552.83888</v>
      </c>
      <c r="C20" s="10"/>
      <c r="D20" s="10"/>
      <c r="E20" s="10"/>
      <c r="F20" s="10"/>
      <c r="G20" s="10"/>
      <c r="H20" s="10"/>
      <c r="I20" s="10"/>
    </row>
    <row r="21" spans="1:9" ht="12.75">
      <c r="A21" s="14" t="s">
        <v>15</v>
      </c>
      <c r="B21" s="15">
        <f>B17+B18+B19-B20</f>
        <v>411930.53712</v>
      </c>
      <c r="C21" s="10"/>
      <c r="D21" s="10"/>
      <c r="E21" s="10"/>
      <c r="F21" s="10"/>
      <c r="G21" s="10"/>
      <c r="H21" s="10"/>
      <c r="I21" s="10"/>
    </row>
    <row r="22" spans="1:9" ht="25.5">
      <c r="A22" s="11" t="s">
        <v>16</v>
      </c>
      <c r="B22" s="16">
        <v>7.96</v>
      </c>
      <c r="C22" s="10"/>
      <c r="D22" s="10"/>
      <c r="E22" s="10"/>
      <c r="F22" s="10"/>
      <c r="G22" s="10"/>
      <c r="H22" s="10"/>
      <c r="I22" s="10"/>
    </row>
    <row r="23" spans="1:9" ht="12.75">
      <c r="A23" s="11" t="s">
        <v>17</v>
      </c>
      <c r="B23" s="8">
        <v>0.95</v>
      </c>
      <c r="C23" s="10"/>
      <c r="D23" s="10"/>
      <c r="E23" s="10"/>
      <c r="F23" s="10"/>
      <c r="G23" s="10"/>
      <c r="H23" s="10"/>
      <c r="I23" s="10"/>
    </row>
    <row r="24" spans="1:9" ht="12.75">
      <c r="A24" s="11" t="s">
        <v>18</v>
      </c>
      <c r="B24" s="8">
        <v>2.19</v>
      </c>
      <c r="C24" s="10"/>
      <c r="D24" s="10"/>
      <c r="E24" s="10"/>
      <c r="F24" s="10"/>
      <c r="G24" s="10"/>
      <c r="H24" s="10"/>
      <c r="I24" s="10"/>
    </row>
    <row r="25" spans="1:9" ht="12.75">
      <c r="A25" s="17" t="s">
        <v>19</v>
      </c>
      <c r="B25" s="18">
        <f>SUM(B22:B24)</f>
        <v>11.1</v>
      </c>
      <c r="C25" s="10"/>
      <c r="D25" s="10"/>
      <c r="E25" s="10"/>
      <c r="F25" s="10"/>
      <c r="G25" s="10"/>
      <c r="H25" s="10"/>
      <c r="I25" s="10"/>
    </row>
    <row r="26" spans="1:9" ht="12.75">
      <c r="A26" s="19"/>
      <c r="B26" s="20">
        <v>6.21</v>
      </c>
      <c r="C26" s="21"/>
      <c r="D26" s="21"/>
      <c r="E26" s="21"/>
      <c r="F26" s="21"/>
      <c r="G26" s="21"/>
      <c r="H26" s="21"/>
      <c r="I26" s="21"/>
    </row>
    <row r="27" spans="1:9" ht="12.75">
      <c r="A27" s="58" t="s">
        <v>20</v>
      </c>
      <c r="B27" s="59" t="s">
        <v>21</v>
      </c>
      <c r="C27" s="59" t="s">
        <v>22</v>
      </c>
      <c r="D27" s="59" t="s">
        <v>23</v>
      </c>
      <c r="E27" s="61" t="s">
        <v>24</v>
      </c>
      <c r="F27" s="61"/>
      <c r="G27" s="61"/>
      <c r="H27" s="61"/>
      <c r="I27" s="58" t="s">
        <v>25</v>
      </c>
    </row>
    <row r="28" spans="1:9" ht="12.75">
      <c r="A28" s="58"/>
      <c r="B28" s="60"/>
      <c r="C28" s="60"/>
      <c r="D28" s="60"/>
      <c r="E28" s="8" t="s">
        <v>26</v>
      </c>
      <c r="F28" s="8" t="s">
        <v>27</v>
      </c>
      <c r="G28" s="8" t="s">
        <v>28</v>
      </c>
      <c r="H28" s="8" t="s">
        <v>29</v>
      </c>
      <c r="I28" s="58"/>
    </row>
    <row r="29" spans="1:9" ht="12.75">
      <c r="A29" s="22" t="s">
        <v>30</v>
      </c>
      <c r="B29" s="23"/>
      <c r="C29" s="23"/>
      <c r="D29" s="23"/>
      <c r="E29" s="8"/>
      <c r="F29" s="8"/>
      <c r="G29" s="8"/>
      <c r="H29" s="8"/>
      <c r="I29" s="23"/>
    </row>
    <row r="30" spans="1:9" ht="25.5" hidden="1">
      <c r="A30" s="24" t="s">
        <v>31</v>
      </c>
      <c r="B30" s="9" t="s">
        <v>32</v>
      </c>
      <c r="C30" s="8">
        <v>0</v>
      </c>
      <c r="D30" s="25">
        <v>3554.68</v>
      </c>
      <c r="E30" s="12">
        <f>C30*D30*3</f>
        <v>0</v>
      </c>
      <c r="F30" s="12">
        <f>C30*D30*3</f>
        <v>0</v>
      </c>
      <c r="G30" s="12">
        <f>C30*D30*3</f>
        <v>0</v>
      </c>
      <c r="H30" s="12">
        <f>C30*D30*3</f>
        <v>0</v>
      </c>
      <c r="I30" s="12">
        <f>SUM(E30:H30)</f>
        <v>0</v>
      </c>
    </row>
    <row r="31" spans="1:9" ht="38.25">
      <c r="A31" s="26" t="s">
        <v>33</v>
      </c>
      <c r="B31" s="27" t="s">
        <v>34</v>
      </c>
      <c r="C31" s="28"/>
      <c r="D31" s="29"/>
      <c r="E31" s="30">
        <f>I31/4</f>
        <v>4995.75</v>
      </c>
      <c r="F31" s="30">
        <f>I31/4</f>
        <v>4995.75</v>
      </c>
      <c r="G31" s="30">
        <f>I31/4</f>
        <v>4995.75</v>
      </c>
      <c r="H31" s="30">
        <f>I31/4</f>
        <v>4995.75</v>
      </c>
      <c r="I31" s="30">
        <v>19983</v>
      </c>
    </row>
    <row r="32" spans="1:9" ht="25.5">
      <c r="A32" s="31" t="s">
        <v>35</v>
      </c>
      <c r="B32" s="27" t="s">
        <v>32</v>
      </c>
      <c r="C32" s="32">
        <v>0.75</v>
      </c>
      <c r="D32" s="29">
        <f>$D$30</f>
        <v>3554.68</v>
      </c>
      <c r="E32" s="30">
        <f>C32*D32*3</f>
        <v>7998.029999999999</v>
      </c>
      <c r="F32" s="30">
        <f>C32*D32*3</f>
        <v>7998.029999999999</v>
      </c>
      <c r="G32" s="30">
        <f>C32*D32*3</f>
        <v>7998.029999999999</v>
      </c>
      <c r="H32" s="30">
        <f>C32*D32*3</f>
        <v>7998.029999999999</v>
      </c>
      <c r="I32" s="30">
        <f>SUM(E32:H32)</f>
        <v>31992.119999999995</v>
      </c>
    </row>
    <row r="33" spans="1:9" ht="25.5">
      <c r="A33" s="31" t="s">
        <v>36</v>
      </c>
      <c r="B33" s="27" t="s">
        <v>32</v>
      </c>
      <c r="C33" s="32">
        <v>1.13</v>
      </c>
      <c r="D33" s="29">
        <f>$D$30</f>
        <v>3554.68</v>
      </c>
      <c r="E33" s="30">
        <f>C33*D33*3</f>
        <v>12050.365199999998</v>
      </c>
      <c r="F33" s="30">
        <f>C33*D33*3</f>
        <v>12050.365199999998</v>
      </c>
      <c r="G33" s="30">
        <f>C33*D33*3</f>
        <v>12050.365199999998</v>
      </c>
      <c r="H33" s="30">
        <f>C33*D33*3</f>
        <v>12050.365199999998</v>
      </c>
      <c r="I33" s="30">
        <f>SUM(E33:H33)</f>
        <v>48201.46079999999</v>
      </c>
    </row>
    <row r="34" spans="1:9" ht="25.5">
      <c r="A34" s="33" t="s">
        <v>37</v>
      </c>
      <c r="B34" s="27" t="s">
        <v>32</v>
      </c>
      <c r="C34" s="32">
        <v>0.06</v>
      </c>
      <c r="D34" s="29">
        <f>$D$30</f>
        <v>3554.68</v>
      </c>
      <c r="E34" s="30">
        <f>D34*C34*3</f>
        <v>639.8423999999999</v>
      </c>
      <c r="F34" s="30">
        <f>D34*C34*3</f>
        <v>639.8423999999999</v>
      </c>
      <c r="G34" s="30">
        <f>D34*C34*3</f>
        <v>639.8423999999999</v>
      </c>
      <c r="H34" s="30">
        <f>D34*C34*3</f>
        <v>639.8423999999999</v>
      </c>
      <c r="I34" s="30">
        <f>SUM(E34:H34)</f>
        <v>2559.3695999999995</v>
      </c>
    </row>
    <row r="35" spans="1:9" ht="25.5">
      <c r="A35" s="31" t="s">
        <v>38</v>
      </c>
      <c r="B35" s="27" t="s">
        <v>32</v>
      </c>
      <c r="C35" s="32">
        <v>1.1</v>
      </c>
      <c r="D35" s="29">
        <f>$D$30</f>
        <v>3554.68</v>
      </c>
      <c r="E35" s="30">
        <f>C35*D35*3</f>
        <v>11730.444</v>
      </c>
      <c r="F35" s="30">
        <f>C35*D35*3</f>
        <v>11730.444</v>
      </c>
      <c r="G35" s="30">
        <f>C35*D35*3</f>
        <v>11730.444</v>
      </c>
      <c r="H35" s="30">
        <f>C35*D35*3</f>
        <v>11730.444</v>
      </c>
      <c r="I35" s="30">
        <f>SUM(E35:H35)</f>
        <v>46921.776</v>
      </c>
    </row>
    <row r="36" spans="1:9" ht="25.5">
      <c r="A36" s="34" t="s">
        <v>39</v>
      </c>
      <c r="B36" s="32" t="s">
        <v>34</v>
      </c>
      <c r="C36" s="32"/>
      <c r="D36" s="29"/>
      <c r="E36" s="30">
        <f>I36/4</f>
        <v>1476.5</v>
      </c>
      <c r="F36" s="30">
        <f>I36/4</f>
        <v>1476.5</v>
      </c>
      <c r="G36" s="30">
        <f>I36/4</f>
        <v>1476.5</v>
      </c>
      <c r="H36" s="30">
        <f>I36/4</f>
        <v>1476.5</v>
      </c>
      <c r="I36" s="30">
        <v>5906</v>
      </c>
    </row>
    <row r="37" spans="1:9" ht="25.5">
      <c r="A37" s="31" t="s">
        <v>40</v>
      </c>
      <c r="B37" s="27" t="s">
        <v>32</v>
      </c>
      <c r="C37" s="32">
        <v>1.2</v>
      </c>
      <c r="D37" s="29">
        <f>$D$30</f>
        <v>3554.68</v>
      </c>
      <c r="E37" s="30">
        <f>C37*D37*3</f>
        <v>12796.848</v>
      </c>
      <c r="F37" s="30">
        <f>C37*D37*3</f>
        <v>12796.848</v>
      </c>
      <c r="G37" s="30">
        <f>C37*D37*3</f>
        <v>12796.848</v>
      </c>
      <c r="H37" s="30">
        <f>C37*D37*3</f>
        <v>12796.848</v>
      </c>
      <c r="I37" s="30">
        <f>SUM(E37:H37)</f>
        <v>51187.392</v>
      </c>
    </row>
    <row r="38" spans="1:9" ht="25.5">
      <c r="A38" s="31" t="s">
        <v>41</v>
      </c>
      <c r="B38" s="27" t="s">
        <v>32</v>
      </c>
      <c r="C38" s="32">
        <v>0.8</v>
      </c>
      <c r="D38" s="29">
        <f>$D$30</f>
        <v>3554.68</v>
      </c>
      <c r="E38" s="30">
        <f>C38*D38*3</f>
        <v>8531.232</v>
      </c>
      <c r="F38" s="30">
        <f>C38*D38*3</f>
        <v>8531.232</v>
      </c>
      <c r="G38" s="30">
        <f>C38*D38*3</f>
        <v>8531.232</v>
      </c>
      <c r="H38" s="30">
        <f>C38*D38*3</f>
        <v>8531.232</v>
      </c>
      <c r="I38" s="30">
        <f>SUM(E38:H38)</f>
        <v>34124.928</v>
      </c>
    </row>
    <row r="39" spans="1:9" ht="25.5">
      <c r="A39" s="34" t="s">
        <v>42</v>
      </c>
      <c r="B39" s="32" t="s">
        <v>34</v>
      </c>
      <c r="C39" s="32"/>
      <c r="D39" s="35"/>
      <c r="E39" s="30">
        <f>I39/4</f>
        <v>3750</v>
      </c>
      <c r="F39" s="30">
        <f>I39/4</f>
        <v>3750</v>
      </c>
      <c r="G39" s="30">
        <f>I39/4</f>
        <v>3750</v>
      </c>
      <c r="H39" s="30">
        <f>I39/4</f>
        <v>3750</v>
      </c>
      <c r="I39" s="30">
        <v>15000</v>
      </c>
    </row>
    <row r="40" spans="1:10" s="37" customFormat="1" ht="12.75">
      <c r="A40" s="31" t="s">
        <v>43</v>
      </c>
      <c r="B40" s="36" t="s">
        <v>44</v>
      </c>
      <c r="C40" s="32">
        <v>2</v>
      </c>
      <c r="D40" s="30">
        <v>700</v>
      </c>
      <c r="E40" s="30"/>
      <c r="F40" s="30">
        <f>C40*D40/2</f>
        <v>700</v>
      </c>
      <c r="G40" s="30"/>
      <c r="H40" s="30">
        <f>C40*D40/2</f>
        <v>700</v>
      </c>
      <c r="I40" s="30">
        <f>F40+H40</f>
        <v>1400</v>
      </c>
      <c r="J40" s="2"/>
    </row>
    <row r="41" spans="1:10" s="37" customFormat="1" ht="12.75">
      <c r="A41" s="31" t="s">
        <v>45</v>
      </c>
      <c r="B41" s="36"/>
      <c r="C41" s="32">
        <v>2</v>
      </c>
      <c r="D41" s="30">
        <v>700</v>
      </c>
      <c r="E41" s="30"/>
      <c r="F41" s="30">
        <f>C41*D41/2</f>
        <v>700</v>
      </c>
      <c r="G41" s="30"/>
      <c r="H41" s="30">
        <f>C41*D41/2</f>
        <v>700</v>
      </c>
      <c r="I41" s="30">
        <f>F41+H41</f>
        <v>1400</v>
      </c>
      <c r="J41" s="2"/>
    </row>
    <row r="42" spans="1:10" s="37" customFormat="1" ht="38.25">
      <c r="A42" s="38" t="s">
        <v>46</v>
      </c>
      <c r="B42" s="36" t="s">
        <v>47</v>
      </c>
      <c r="C42" s="32"/>
      <c r="D42" s="30"/>
      <c r="E42" s="30">
        <f>I42/4</f>
        <v>1101.6</v>
      </c>
      <c r="F42" s="30">
        <f>I42/4</f>
        <v>1101.6</v>
      </c>
      <c r="G42" s="30">
        <f>I42/4</f>
        <v>1101.6</v>
      </c>
      <c r="H42" s="30">
        <f>I42/4</f>
        <v>1101.6</v>
      </c>
      <c r="I42" s="30">
        <v>4406.4</v>
      </c>
      <c r="J42" s="2"/>
    </row>
    <row r="43" spans="1:10" s="37" customFormat="1" ht="12.75">
      <c r="A43" s="39" t="s">
        <v>48</v>
      </c>
      <c r="B43" s="36"/>
      <c r="C43" s="32"/>
      <c r="D43" s="30"/>
      <c r="E43" s="30"/>
      <c r="F43" s="30"/>
      <c r="G43" s="30"/>
      <c r="H43" s="30"/>
      <c r="I43" s="30"/>
      <c r="J43" s="2"/>
    </row>
    <row r="44" spans="1:10" s="37" customFormat="1" ht="25.5">
      <c r="A44" s="31" t="s">
        <v>49</v>
      </c>
      <c r="B44" s="27" t="s">
        <v>32</v>
      </c>
      <c r="C44" s="32">
        <v>0.76</v>
      </c>
      <c r="D44" s="29">
        <f>$D$30</f>
        <v>3554.68</v>
      </c>
      <c r="E44" s="30">
        <f>C44*D44*3</f>
        <v>8104.670399999999</v>
      </c>
      <c r="F44" s="30">
        <f>C44*D44*3</f>
        <v>8104.670399999999</v>
      </c>
      <c r="G44" s="30">
        <f>C44*D44*3</f>
        <v>8104.670399999999</v>
      </c>
      <c r="H44" s="30">
        <f>C44*D44*3</f>
        <v>8104.670399999999</v>
      </c>
      <c r="I44" s="30">
        <f>SUM(E44:H44)</f>
        <v>32418.681599999996</v>
      </c>
      <c r="J44" s="2"/>
    </row>
    <row r="45" spans="1:10" s="37" customFormat="1" ht="25.5" hidden="1">
      <c r="A45" s="40" t="s">
        <v>50</v>
      </c>
      <c r="B45" s="27" t="s">
        <v>32</v>
      </c>
      <c r="C45" s="32">
        <v>0</v>
      </c>
      <c r="D45" s="29">
        <f>$D$30</f>
        <v>3554.68</v>
      </c>
      <c r="E45" s="30">
        <f>D45*C45*3</f>
        <v>0</v>
      </c>
      <c r="F45" s="30">
        <f>D45*C45*3</f>
        <v>0</v>
      </c>
      <c r="G45" s="30">
        <f>D45*C45*3</f>
        <v>0</v>
      </c>
      <c r="H45" s="30">
        <f>D45*C45*3</f>
        <v>0</v>
      </c>
      <c r="I45" s="30">
        <f>SUM(E45:H45)</f>
        <v>0</v>
      </c>
      <c r="J45" s="2"/>
    </row>
    <row r="46" spans="1:10" s="37" customFormat="1" ht="12.75" hidden="1">
      <c r="A46" s="31"/>
      <c r="B46" s="27"/>
      <c r="C46" s="32"/>
      <c r="D46" s="29"/>
      <c r="E46" s="30"/>
      <c r="F46" s="30"/>
      <c r="G46" s="30"/>
      <c r="H46" s="30"/>
      <c r="I46" s="30"/>
      <c r="J46" s="2"/>
    </row>
    <row r="47" spans="1:10" s="37" customFormat="1" ht="12.75">
      <c r="A47" s="39" t="s">
        <v>51</v>
      </c>
      <c r="B47" s="27"/>
      <c r="C47" s="32"/>
      <c r="D47" s="41"/>
      <c r="E47" s="30"/>
      <c r="F47" s="30"/>
      <c r="G47" s="30"/>
      <c r="H47" s="30"/>
      <c r="I47" s="30"/>
      <c r="J47" s="2"/>
    </row>
    <row r="48" spans="1:10" s="37" customFormat="1" ht="25.5">
      <c r="A48" s="31" t="s">
        <v>52</v>
      </c>
      <c r="B48" s="27" t="s">
        <v>32</v>
      </c>
      <c r="C48" s="32">
        <v>2.19</v>
      </c>
      <c r="D48" s="29">
        <f>$D$30</f>
        <v>3554.68</v>
      </c>
      <c r="E48" s="30">
        <f>C48*D48*3</f>
        <v>23354.2476</v>
      </c>
      <c r="F48" s="30">
        <f>C48*D48*3</f>
        <v>23354.2476</v>
      </c>
      <c r="G48" s="30">
        <f>C48*D48*3</f>
        <v>23354.2476</v>
      </c>
      <c r="H48" s="30">
        <f>C48*D48*3</f>
        <v>23354.2476</v>
      </c>
      <c r="I48" s="30">
        <f>SUM(E48:H48)</f>
        <v>93416.9904</v>
      </c>
      <c r="J48" s="2"/>
    </row>
    <row r="49" spans="1:9" ht="25.5">
      <c r="A49" s="24" t="s">
        <v>53</v>
      </c>
      <c r="B49" s="9" t="s">
        <v>32</v>
      </c>
      <c r="C49" s="8">
        <v>0.15</v>
      </c>
      <c r="D49" s="29">
        <f>$D$30</f>
        <v>3554.68</v>
      </c>
      <c r="E49" s="12">
        <f>C49*D49*3</f>
        <v>1599.606</v>
      </c>
      <c r="F49" s="12">
        <f>C49*D49*3</f>
        <v>1599.606</v>
      </c>
      <c r="G49" s="12">
        <f>C49*D49*3</f>
        <v>1599.606</v>
      </c>
      <c r="H49" s="12">
        <f>C49*D49*3</f>
        <v>1599.606</v>
      </c>
      <c r="I49" s="12">
        <f>SUM(E49:H49)</f>
        <v>6398.424</v>
      </c>
    </row>
    <row r="50" spans="1:9" ht="12.75">
      <c r="A50" s="42" t="s">
        <v>54</v>
      </c>
      <c r="B50" s="23"/>
      <c r="C50" s="8"/>
      <c r="D50" s="43"/>
      <c r="E50" s="43"/>
      <c r="F50" s="43"/>
      <c r="G50" s="43"/>
      <c r="H50" s="43"/>
      <c r="I50" s="12"/>
    </row>
    <row r="51" spans="1:9" ht="12.75">
      <c r="A51" s="13" t="s">
        <v>55</v>
      </c>
      <c r="B51" s="23"/>
      <c r="C51" s="8"/>
      <c r="D51" s="43"/>
      <c r="E51" s="12">
        <f>I51/4</f>
        <v>4153.376978999999</v>
      </c>
      <c r="F51" s="12">
        <f>I51/4</f>
        <v>4153.376978999999</v>
      </c>
      <c r="G51" s="12">
        <f>I51/4</f>
        <v>4153.376978999999</v>
      </c>
      <c r="H51" s="12">
        <f>I51/4</f>
        <v>4153.376978999999</v>
      </c>
      <c r="I51" s="12">
        <f>(B25+B26)*12*0.9*0.025*D30</f>
        <v>16613.507915999995</v>
      </c>
    </row>
    <row r="52" spans="1:9" ht="12.75">
      <c r="A52" s="44" t="s">
        <v>56</v>
      </c>
      <c r="B52" s="45"/>
      <c r="C52" s="46"/>
      <c r="D52" s="47"/>
      <c r="E52" s="15">
        <f>SUM(E30:E51)</f>
        <v>102282.51257899999</v>
      </c>
      <c r="F52" s="15">
        <f>SUM(F30:F51)</f>
        <v>103682.512579</v>
      </c>
      <c r="G52" s="15">
        <f>SUM(G30:G51)</f>
        <v>102282.51257899999</v>
      </c>
      <c r="H52" s="15">
        <f>SUM(H30:H51)</f>
        <v>103682.512579</v>
      </c>
      <c r="I52" s="15">
        <f>SUM(I30:I51)</f>
        <v>411930.050316</v>
      </c>
    </row>
    <row r="53" spans="1:9" ht="12.75">
      <c r="A53" s="13" t="s">
        <v>14</v>
      </c>
      <c r="B53" s="23"/>
      <c r="C53" s="8"/>
      <c r="D53" s="48"/>
      <c r="E53" s="12">
        <f>I53/4</f>
        <v>15388.20972</v>
      </c>
      <c r="F53" s="12">
        <f>I53/4</f>
        <v>15388.20972</v>
      </c>
      <c r="G53" s="12">
        <f>I53/4</f>
        <v>15388.20972</v>
      </c>
      <c r="H53" s="12">
        <f>I53/4</f>
        <v>15388.20972</v>
      </c>
      <c r="I53" s="49">
        <f>B20</f>
        <v>61552.83888</v>
      </c>
    </row>
    <row r="54" spans="1:9" ht="12.75">
      <c r="A54" s="50" t="s">
        <v>57</v>
      </c>
      <c r="B54" s="23"/>
      <c r="C54" s="8"/>
      <c r="D54" s="48"/>
      <c r="E54" s="49">
        <f>SUM(E52:E53)</f>
        <v>117670.72229899999</v>
      </c>
      <c r="F54" s="49">
        <f>SUM(F52:F53)</f>
        <v>119070.722299</v>
      </c>
      <c r="G54" s="49">
        <f>SUM(G52:G53)</f>
        <v>117670.72229899999</v>
      </c>
      <c r="H54" s="49">
        <f>SUM(H52:H53)</f>
        <v>119070.722299</v>
      </c>
      <c r="I54" s="49">
        <f>I52+I53</f>
        <v>473482.889196</v>
      </c>
    </row>
    <row r="55" spans="1:9" ht="12.75">
      <c r="A55" s="51" t="s">
        <v>58</v>
      </c>
      <c r="B55" s="52"/>
      <c r="C55" s="53"/>
      <c r="D55" s="52"/>
      <c r="E55" s="54"/>
      <c r="F55" s="54"/>
      <c r="G55" s="54"/>
      <c r="H55" s="54"/>
      <c r="I55" s="55">
        <f>B21-I52</f>
        <v>0.4868039999855682</v>
      </c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2016-07-05T05:35:09Z</dcterms:modified>
  <cp:category/>
  <cp:version/>
  <cp:contentType/>
  <cp:contentStatus/>
</cp:coreProperties>
</file>