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<sst xmlns="http://schemas.openxmlformats.org/spreadsheetml/2006/main" count="89" uniqueCount="73">
  <si>
    <t>СОГЛАСОВАНО:</t>
  </si>
  <si>
    <t>Совет дома</t>
  </si>
  <si>
    <t>Исп.директор ООО "Управдом"</t>
  </si>
  <si>
    <t>инфляция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</si>
  <si>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</si>
  <si>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</si>
  <si>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</si>
  <si>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</si>
  <si>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</si>
  <si>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color indexed="10"/>
        <rFont val="Arial"/>
        <family val="2"/>
      </rPr>
      <t>ул. Ивановского, 14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</si>
  <si>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</si>
  <si>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</si>
  <si>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</si>
  <si>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</si>
  <si>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</si>
  <si>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</si>
  <si>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</si>
  <si>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</si>
  <si>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</si>
  <si>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</si>
  <si>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</si>
  <si>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</si>
  <si>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</si>
  <si>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</si>
  <si>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1эт-1,92       2эт-2,68      3,10эт-3,83</t>
  </si>
  <si>
    <t>Тариф по вывозу мусора</t>
  </si>
  <si>
    <t>Итого, тариф на содержание</t>
  </si>
  <si>
    <t>1эт-11,73     2эт-12,49      3,10эт-13,64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</si>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</sst>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0" fontId="0" fillId="0" borderId="0" xfId="0" applyNumberFormat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6">
      <selection activeCell="A1" sqref="A1:IV63"/>
    </sheetView>
  </sheetViews>
  <sheetFormatPr defaultColWidth="9.140625" defaultRowHeight="12.75"/>
  <cols>
    <col min="1" max="1" width="45.7109375" style="0" customWidth="1"/>
    <col min="2" max="2" width="23.851562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K5" s="4" t="s">
        <v>3</v>
      </c>
    </row>
    <row r="6" spans="1:9" ht="12.75">
      <c r="A6" s="5" t="s">
        <v>4</v>
      </c>
      <c r="B6" s="1"/>
      <c r="C6" s="1"/>
      <c r="D6" s="1"/>
      <c r="E6" s="1"/>
      <c r="F6" s="1" t="s">
        <v>5</v>
      </c>
      <c r="G6" s="1"/>
      <c r="H6" s="2"/>
      <c r="I6" s="1"/>
    </row>
    <row r="7" spans="1:9" ht="12.75">
      <c r="A7" s="5"/>
      <c r="B7" s="1"/>
      <c r="C7" s="1"/>
      <c r="D7" s="1"/>
      <c r="E7" s="1"/>
      <c r="F7" s="1"/>
      <c r="G7" s="6"/>
      <c r="H7" s="2"/>
      <c r="I7" s="1"/>
    </row>
    <row r="8" spans="1:9" ht="12.75">
      <c r="A8" s="5" t="s">
        <v>4</v>
      </c>
      <c r="B8" s="1"/>
      <c r="C8" s="1"/>
      <c r="D8" s="1"/>
      <c r="E8" s="1"/>
      <c r="F8" s="1" t="s">
        <v>6</v>
      </c>
      <c r="G8" s="1"/>
      <c r="H8" s="2"/>
      <c r="I8" s="1"/>
    </row>
    <row r="9" spans="1:9" ht="12.75">
      <c r="A9" s="5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7" t="s">
        <v>7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8" t="s">
        <v>8</v>
      </c>
      <c r="B12" s="8"/>
      <c r="C12" s="8"/>
      <c r="D12" s="8"/>
      <c r="E12" s="8"/>
      <c r="F12" s="8"/>
      <c r="G12" s="8"/>
      <c r="H12" s="8"/>
      <c r="I12" s="8"/>
    </row>
    <row r="13" spans="1:9" ht="12.75">
      <c r="A13" s="8" t="s">
        <v>9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51">
      <c r="A15" s="10"/>
      <c r="B15" s="11" t="s">
        <v>10</v>
      </c>
      <c r="C15" s="12"/>
      <c r="D15" s="12"/>
      <c r="E15" s="12"/>
      <c r="F15" s="12"/>
      <c r="G15" s="12"/>
      <c r="H15" s="12"/>
      <c r="I15" s="13"/>
    </row>
    <row r="16" spans="1:8" ht="12.75">
      <c r="A16" s="14" t="s">
        <v>11</v>
      </c>
      <c r="B16" s="11">
        <v>0</v>
      </c>
      <c r="C16" s="12"/>
      <c r="D16" s="12"/>
      <c r="E16" s="12"/>
      <c r="F16" s="12"/>
      <c r="G16" s="12"/>
      <c r="H16" s="13"/>
    </row>
    <row r="17" spans="1:8" ht="25.5">
      <c r="A17" s="14" t="s">
        <v>12</v>
      </c>
      <c r="B17" s="15">
        <f>B24*D37*12</f>
        <v>896985.48</v>
      </c>
      <c r="C17" s="12"/>
      <c r="D17" s="12"/>
      <c r="E17" s="12"/>
      <c r="F17" s="12"/>
      <c r="G17" s="12"/>
      <c r="H17" s="13"/>
    </row>
    <row r="18" spans="1:8" ht="25.5">
      <c r="A18" s="14" t="s">
        <v>13</v>
      </c>
      <c r="B18" s="15">
        <f>B25*D49*12</f>
        <v>139694.46</v>
      </c>
      <c r="C18" s="16"/>
      <c r="D18" s="16"/>
      <c r="E18" s="12"/>
      <c r="F18" s="12"/>
      <c r="G18" s="12"/>
      <c r="H18" s="13"/>
    </row>
    <row r="19" spans="1:8" ht="25.5" hidden="1">
      <c r="A19" s="14" t="s">
        <v>14</v>
      </c>
      <c r="B19" s="15">
        <f>B26*D50*12</f>
        <v>0</v>
      </c>
      <c r="C19" s="16"/>
      <c r="D19" s="16"/>
      <c r="E19" s="12"/>
      <c r="F19" s="12"/>
      <c r="G19" s="12"/>
      <c r="H19" s="13"/>
    </row>
    <row r="20" spans="1:8" ht="25.5">
      <c r="A20" s="14" t="s">
        <v>15</v>
      </c>
      <c r="B20" s="15">
        <f>(1321.57*1.92+1363.7*2.68+9568.63*3.83)*12</f>
        <v>514079.7996</v>
      </c>
      <c r="C20" s="12"/>
      <c r="D20" s="12"/>
      <c r="E20" s="12"/>
      <c r="F20" s="12"/>
      <c r="G20" s="12"/>
      <c r="H20" s="13"/>
    </row>
    <row r="21" spans="1:8" ht="12.75">
      <c r="A21" s="14" t="s">
        <v>16</v>
      </c>
      <c r="B21" s="15">
        <f>B28*D55*12</f>
        <v>405849.16799999995</v>
      </c>
      <c r="C21" s="12"/>
      <c r="D21" s="12"/>
      <c r="E21" s="12"/>
      <c r="F21" s="12"/>
      <c r="G21" s="12"/>
      <c r="H21" s="13"/>
    </row>
    <row r="22" spans="1:8" ht="12.75">
      <c r="A22" s="17" t="s">
        <v>17</v>
      </c>
      <c r="B22" s="15">
        <f>(B17+B18+B19+B20+B21)*13%</f>
        <v>254359.15798800002</v>
      </c>
      <c r="C22" s="12"/>
      <c r="D22" s="12"/>
      <c r="E22" s="12"/>
      <c r="F22" s="12"/>
      <c r="G22" s="12"/>
      <c r="H22" s="13"/>
    </row>
    <row r="23" spans="1:8" ht="12.75">
      <c r="A23" s="18" t="s">
        <v>18</v>
      </c>
      <c r="B23" s="19">
        <f>B16+B17+B18+B19+B20+B21-B22</f>
        <v>1702249.749612</v>
      </c>
      <c r="C23" s="12"/>
      <c r="D23" s="12"/>
      <c r="E23" s="12"/>
      <c r="F23" s="12"/>
      <c r="G23" s="12"/>
      <c r="H23" s="13"/>
    </row>
    <row r="24" spans="1:8" ht="25.5">
      <c r="A24" s="14" t="s">
        <v>19</v>
      </c>
      <c r="B24" s="20">
        <v>6.1</v>
      </c>
      <c r="C24" s="12"/>
      <c r="D24" s="12"/>
      <c r="E24" s="12"/>
      <c r="F24" s="12"/>
      <c r="G24" s="12"/>
      <c r="H24" s="13"/>
    </row>
    <row r="25" spans="1:9" ht="12.75">
      <c r="A25" s="14" t="s">
        <v>20</v>
      </c>
      <c r="B25" s="10">
        <v>0.95</v>
      </c>
      <c r="C25" s="12"/>
      <c r="D25" s="12"/>
      <c r="E25" s="12"/>
      <c r="F25" s="12"/>
      <c r="G25" s="12"/>
      <c r="H25" s="13"/>
      <c r="I25" t="s">
        <v>21</v>
      </c>
    </row>
    <row r="26" spans="1:8" ht="12.75" hidden="1">
      <c r="A26" s="21" t="s">
        <v>22</v>
      </c>
      <c r="B26" s="22">
        <v>0</v>
      </c>
      <c r="C26" s="12"/>
      <c r="D26" s="12"/>
      <c r="E26" s="12"/>
      <c r="F26" s="12"/>
      <c r="G26" s="12"/>
      <c r="H26" s="13"/>
    </row>
    <row r="27" spans="1:8" ht="38.25">
      <c r="A27" s="14" t="s">
        <v>23</v>
      </c>
      <c r="B27" s="23" t="s">
        <v>24</v>
      </c>
      <c r="C27" s="12"/>
      <c r="D27" s="12"/>
      <c r="E27" s="12"/>
      <c r="F27" s="12"/>
      <c r="G27" s="12"/>
      <c r="H27" s="13"/>
    </row>
    <row r="28" spans="1:8" ht="12.75">
      <c r="A28" s="14" t="s">
        <v>25</v>
      </c>
      <c r="B28" s="10">
        <v>2.76</v>
      </c>
      <c r="C28" s="12"/>
      <c r="D28" s="12"/>
      <c r="E28" s="12"/>
      <c r="F28" s="12"/>
      <c r="G28" s="12"/>
      <c r="H28" s="13"/>
    </row>
    <row r="29" spans="1:8" ht="38.25">
      <c r="A29" s="18" t="s">
        <v>26</v>
      </c>
      <c r="B29" s="24" t="s">
        <v>27</v>
      </c>
      <c r="C29" s="25"/>
      <c r="D29" s="12"/>
      <c r="E29" s="12"/>
      <c r="F29" s="12"/>
      <c r="G29" s="12"/>
      <c r="H29" s="13"/>
    </row>
    <row r="30" spans="1:9" ht="12.75">
      <c r="A30" s="26"/>
      <c r="B30" s="27">
        <v>6.15</v>
      </c>
      <c r="C30" s="12"/>
      <c r="D30" s="25"/>
      <c r="E30" s="12"/>
      <c r="F30" s="12"/>
      <c r="G30" s="12"/>
      <c r="H30" s="28"/>
      <c r="I30" s="29"/>
    </row>
    <row r="31" spans="1:9" ht="12.75">
      <c r="A31" s="30" t="s">
        <v>28</v>
      </c>
      <c r="B31" s="31" t="s">
        <v>29</v>
      </c>
      <c r="C31" s="31" t="s">
        <v>30</v>
      </c>
      <c r="D31" s="31" t="s">
        <v>31</v>
      </c>
      <c r="E31" s="32" t="s">
        <v>32</v>
      </c>
      <c r="F31" s="32"/>
      <c r="G31" s="32"/>
      <c r="H31" s="33"/>
      <c r="I31" s="30" t="s">
        <v>33</v>
      </c>
    </row>
    <row r="32" spans="1:9" ht="12.75">
      <c r="A32" s="30"/>
      <c r="B32" s="34"/>
      <c r="C32" s="34"/>
      <c r="D32" s="34"/>
      <c r="E32" s="10" t="s">
        <v>34</v>
      </c>
      <c r="F32" s="10" t="s">
        <v>35</v>
      </c>
      <c r="G32" s="10" t="s">
        <v>36</v>
      </c>
      <c r="H32" s="10" t="s">
        <v>37</v>
      </c>
      <c r="I32" s="30"/>
    </row>
    <row r="33" spans="1:9" ht="12.75">
      <c r="A33" s="35" t="s">
        <v>38</v>
      </c>
      <c r="B33" s="36"/>
      <c r="C33" s="36"/>
      <c r="D33" s="36"/>
      <c r="E33" s="10"/>
      <c r="F33" s="10"/>
      <c r="G33" s="10"/>
      <c r="H33" s="10"/>
      <c r="I33" s="36"/>
    </row>
    <row r="34" spans="1:9" ht="25.5">
      <c r="A34" s="37" t="s">
        <v>39</v>
      </c>
      <c r="B34" s="11" t="s">
        <v>40</v>
      </c>
      <c r="C34" s="10">
        <v>0.4</v>
      </c>
      <c r="D34" s="38">
        <v>12253.9</v>
      </c>
      <c r="E34" s="15">
        <f>C34*D34*3</f>
        <v>14704.68</v>
      </c>
      <c r="F34" s="15">
        <f>C34*D34*3</f>
        <v>14704.68</v>
      </c>
      <c r="G34" s="15">
        <f>C34*D34*3</f>
        <v>14704.68</v>
      </c>
      <c r="H34" s="15">
        <f>C34*D34*3</f>
        <v>14704.68</v>
      </c>
      <c r="I34" s="15">
        <f>SUM(E34:H34)</f>
        <v>58818.72</v>
      </c>
    </row>
    <row r="35" spans="1:9" ht="38.25">
      <c r="A35" s="39" t="s">
        <v>41</v>
      </c>
      <c r="B35" s="11" t="s">
        <v>42</v>
      </c>
      <c r="C35" s="10"/>
      <c r="D35" s="20"/>
      <c r="E35" s="15">
        <f>I35/4</f>
        <v>6250</v>
      </c>
      <c r="F35" s="15">
        <f>I35/4</f>
        <v>6250</v>
      </c>
      <c r="G35" s="15">
        <f>I35/4</f>
        <v>6250</v>
      </c>
      <c r="H35" s="15">
        <f>I35/4</f>
        <v>6250</v>
      </c>
      <c r="I35" s="15">
        <v>25000</v>
      </c>
    </row>
    <row r="36" spans="1:9" ht="25.5">
      <c r="A36" s="37" t="s">
        <v>43</v>
      </c>
      <c r="B36" s="11" t="s">
        <v>40</v>
      </c>
      <c r="C36" s="10">
        <v>0.67</v>
      </c>
      <c r="D36" s="20">
        <f>D34</f>
        <v>12253.9</v>
      </c>
      <c r="E36" s="15">
        <f>C36*D36*3</f>
        <v>24630.339</v>
      </c>
      <c r="F36" s="15">
        <f>C36*D36*3</f>
        <v>24630.339</v>
      </c>
      <c r="G36" s="15">
        <f>C36*D36*3</f>
        <v>24630.339</v>
      </c>
      <c r="H36" s="15">
        <f>C36*D36*3</f>
        <v>24630.339</v>
      </c>
      <c r="I36" s="15">
        <f>SUM(E36:H36)</f>
        <v>98521.356</v>
      </c>
    </row>
    <row r="37" spans="1:9" ht="25.5">
      <c r="A37" s="37" t="s">
        <v>44</v>
      </c>
      <c r="B37" s="11" t="s">
        <v>40</v>
      </c>
      <c r="C37" s="10">
        <v>0.9</v>
      </c>
      <c r="D37" s="20">
        <f>D34</f>
        <v>12253.9</v>
      </c>
      <c r="E37" s="15">
        <f>C37*D37*3</f>
        <v>33085.53</v>
      </c>
      <c r="F37" s="15">
        <f>C37*D37*3</f>
        <v>33085.53</v>
      </c>
      <c r="G37" s="15">
        <f>C37*D37*3</f>
        <v>33085.53</v>
      </c>
      <c r="H37" s="15">
        <f>C37*D37*3</f>
        <v>33085.53</v>
      </c>
      <c r="I37" s="15">
        <f>SUM(E37:H37)</f>
        <v>132342.12</v>
      </c>
    </row>
    <row r="38" spans="1:9" ht="25.5">
      <c r="A38" s="40" t="s">
        <v>45</v>
      </c>
      <c r="B38" s="11" t="s">
        <v>40</v>
      </c>
      <c r="C38" s="10">
        <v>0.06</v>
      </c>
      <c r="D38" s="20">
        <f>D34</f>
        <v>12253.9</v>
      </c>
      <c r="E38" s="15">
        <f>C38*D38*3</f>
        <v>2205.7019999999998</v>
      </c>
      <c r="F38" s="15">
        <f>C38*D38*3</f>
        <v>2205.7019999999998</v>
      </c>
      <c r="G38" s="15">
        <f>C38*D38*3</f>
        <v>2205.7019999999998</v>
      </c>
      <c r="H38" s="15">
        <f>C38*D38*3</f>
        <v>2205.7019999999998</v>
      </c>
      <c r="I38" s="15">
        <f>SUM(E38:H38)</f>
        <v>8822.807999999999</v>
      </c>
    </row>
    <row r="39" spans="1:9" ht="25.5">
      <c r="A39" s="37" t="s">
        <v>46</v>
      </c>
      <c r="B39" s="11" t="s">
        <v>40</v>
      </c>
      <c r="C39" s="10">
        <v>0.9</v>
      </c>
      <c r="D39" s="20">
        <f>D34</f>
        <v>12253.9</v>
      </c>
      <c r="E39" s="15">
        <f>C39*D39*3</f>
        <v>33085.53</v>
      </c>
      <c r="F39" s="15">
        <f>C39*D39*3</f>
        <v>33085.53</v>
      </c>
      <c r="G39" s="15">
        <f>C39*D39*3</f>
        <v>33085.53</v>
      </c>
      <c r="H39" s="15">
        <f>C39*D39*3</f>
        <v>33085.53</v>
      </c>
      <c r="I39" s="15">
        <f>SUM(E39:H39)</f>
        <v>132342.12</v>
      </c>
    </row>
    <row r="40" spans="1:9" ht="25.5">
      <c r="A40" s="41" t="s">
        <v>47</v>
      </c>
      <c r="B40" s="10" t="s">
        <v>42</v>
      </c>
      <c r="C40" s="10"/>
      <c r="D40" s="15"/>
      <c r="E40" s="15">
        <f>I40/4</f>
        <v>3750</v>
      </c>
      <c r="F40" s="15">
        <f>I40/4</f>
        <v>3750</v>
      </c>
      <c r="G40" s="15">
        <f>I40/4</f>
        <v>3750</v>
      </c>
      <c r="H40" s="15">
        <f>I40/4</f>
        <v>3750</v>
      </c>
      <c r="I40" s="15">
        <v>15000</v>
      </c>
    </row>
    <row r="41" spans="1:9" ht="25.5">
      <c r="A41" s="37" t="s">
        <v>48</v>
      </c>
      <c r="B41" s="11" t="s">
        <v>40</v>
      </c>
      <c r="C41" s="10">
        <v>0.95</v>
      </c>
      <c r="D41" s="20">
        <f>D34</f>
        <v>12253.9</v>
      </c>
      <c r="E41" s="15">
        <f>C41*D41*3</f>
        <v>34923.615</v>
      </c>
      <c r="F41" s="15">
        <f>C41*D41*3</f>
        <v>34923.615</v>
      </c>
      <c r="G41" s="15">
        <f>C41*D41*3</f>
        <v>34923.615</v>
      </c>
      <c r="H41" s="15">
        <f>C41*D41*3</f>
        <v>34923.615</v>
      </c>
      <c r="I41" s="15">
        <f>SUM(E41:H41)</f>
        <v>139694.46</v>
      </c>
    </row>
    <row r="42" spans="1:9" ht="25.5">
      <c r="A42" s="37" t="s">
        <v>49</v>
      </c>
      <c r="B42" s="11" t="s">
        <v>40</v>
      </c>
      <c r="C42" s="10">
        <v>0.8</v>
      </c>
      <c r="D42" s="20">
        <f>D34</f>
        <v>12253.9</v>
      </c>
      <c r="E42" s="15">
        <f>C42*D42*3</f>
        <v>29409.36</v>
      </c>
      <c r="F42" s="15">
        <f>C42*D42*3</f>
        <v>29409.36</v>
      </c>
      <c r="G42" s="15">
        <f>C42*D42*3</f>
        <v>29409.36</v>
      </c>
      <c r="H42" s="15">
        <f>C42*D42*3</f>
        <v>29409.36</v>
      </c>
      <c r="I42" s="15">
        <f>SUM(E42:H42)</f>
        <v>117637.44</v>
      </c>
    </row>
    <row r="43" spans="1:9" ht="25.5" hidden="1">
      <c r="A43" s="37" t="s">
        <v>50</v>
      </c>
      <c r="B43" s="11" t="s">
        <v>51</v>
      </c>
      <c r="C43" s="10"/>
      <c r="D43" s="20"/>
      <c r="E43" s="15"/>
      <c r="F43" s="15"/>
      <c r="G43" s="15">
        <f>C43*D43</f>
        <v>0</v>
      </c>
      <c r="H43" s="15">
        <v>0</v>
      </c>
      <c r="I43" s="15">
        <f>SUM(E43:H43)</f>
        <v>0</v>
      </c>
    </row>
    <row r="44" spans="1:9" ht="12.75">
      <c r="A44" s="42" t="s">
        <v>52</v>
      </c>
      <c r="B44" s="43" t="s">
        <v>53</v>
      </c>
      <c r="C44" s="44">
        <v>200</v>
      </c>
      <c r="D44" s="45">
        <v>6</v>
      </c>
      <c r="E44" s="45">
        <f>C44*D44*3</f>
        <v>3600</v>
      </c>
      <c r="F44" s="45">
        <f>C44*D44*3</f>
        <v>3600</v>
      </c>
      <c r="G44" s="45">
        <f>C44*D44*3</f>
        <v>3600</v>
      </c>
      <c r="H44" s="45">
        <f>C44*D44*3</f>
        <v>3600</v>
      </c>
      <c r="I44" s="45">
        <f>SUM(E44:H44)</f>
        <v>14400</v>
      </c>
    </row>
    <row r="45" spans="1:9" ht="25.5">
      <c r="A45" s="41" t="s">
        <v>54</v>
      </c>
      <c r="B45" s="10" t="s">
        <v>42</v>
      </c>
      <c r="C45" s="10"/>
      <c r="D45" s="15"/>
      <c r="E45" s="15">
        <f>I45/4</f>
        <v>3876.25</v>
      </c>
      <c r="F45" s="15">
        <f>I45/4</f>
        <v>3876.25</v>
      </c>
      <c r="G45" s="15">
        <f>I45/4</f>
        <v>3876.25</v>
      </c>
      <c r="H45" s="15">
        <f>I45/4</f>
        <v>3876.25</v>
      </c>
      <c r="I45" s="15">
        <v>15505</v>
      </c>
    </row>
    <row r="46" spans="1:9" ht="12.75">
      <c r="A46" s="42" t="s">
        <v>55</v>
      </c>
      <c r="B46" s="46" t="s">
        <v>56</v>
      </c>
      <c r="C46" s="44">
        <v>2</v>
      </c>
      <c r="D46" s="45">
        <v>1900</v>
      </c>
      <c r="E46" s="45"/>
      <c r="F46" s="45">
        <f>C46*D46/2</f>
        <v>1900</v>
      </c>
      <c r="G46" s="45"/>
      <c r="H46" s="45">
        <f>C46*D46/2</f>
        <v>1900</v>
      </c>
      <c r="I46" s="45">
        <f>F46+H46</f>
        <v>3800</v>
      </c>
    </row>
    <row r="47" spans="1:9" ht="12.75">
      <c r="A47" s="47" t="s">
        <v>57</v>
      </c>
      <c r="B47" s="46" t="s">
        <v>56</v>
      </c>
      <c r="C47" s="44">
        <v>2</v>
      </c>
      <c r="D47" s="45">
        <v>1900</v>
      </c>
      <c r="E47" s="45"/>
      <c r="F47" s="45">
        <f>C47*D47/2</f>
        <v>1900</v>
      </c>
      <c r="G47" s="45"/>
      <c r="H47" s="45">
        <f>C47*D47/2</f>
        <v>1900</v>
      </c>
      <c r="I47" s="45">
        <f>F47+H47</f>
        <v>3800</v>
      </c>
    </row>
    <row r="48" spans="1:9" ht="12.75">
      <c r="A48" s="48" t="s">
        <v>58</v>
      </c>
      <c r="B48" s="23"/>
      <c r="C48" s="10"/>
      <c r="D48" s="15"/>
      <c r="E48" s="15"/>
      <c r="F48" s="15"/>
      <c r="G48" s="15"/>
      <c r="H48" s="15"/>
      <c r="I48" s="15"/>
    </row>
    <row r="49" spans="1:9" ht="25.5">
      <c r="A49" s="42" t="s">
        <v>59</v>
      </c>
      <c r="B49" s="43" t="s">
        <v>40</v>
      </c>
      <c r="C49" s="44">
        <v>0.76</v>
      </c>
      <c r="D49" s="49">
        <f>D34</f>
        <v>12253.9</v>
      </c>
      <c r="E49" s="45">
        <f>C49*D49*3</f>
        <v>27938.892</v>
      </c>
      <c r="F49" s="45">
        <f>C49*D49*3</f>
        <v>27938.892</v>
      </c>
      <c r="G49" s="45">
        <f>C49*D49*3</f>
        <v>27938.892</v>
      </c>
      <c r="H49" s="45">
        <f>C49*D49*3</f>
        <v>27938.892</v>
      </c>
      <c r="I49" s="45">
        <f>SUM(E49:H49)</f>
        <v>111755.568</v>
      </c>
    </row>
    <row r="50" spans="1:9" ht="12.75" hidden="1">
      <c r="A50" s="47" t="s">
        <v>60</v>
      </c>
      <c r="B50" s="43"/>
      <c r="C50" s="50">
        <v>0</v>
      </c>
      <c r="D50" s="49">
        <f>D34</f>
        <v>12253.9</v>
      </c>
      <c r="E50" s="45">
        <f>C50*D50*3</f>
        <v>0</v>
      </c>
      <c r="F50" s="45">
        <f>C50*D50*3</f>
        <v>0</v>
      </c>
      <c r="G50" s="45">
        <f>C50*D50*3</f>
        <v>0</v>
      </c>
      <c r="H50" s="45">
        <f>C50*D50*3</f>
        <v>0</v>
      </c>
      <c r="I50" s="45">
        <f>SUM(E50:H50)</f>
        <v>0</v>
      </c>
    </row>
    <row r="51" spans="1:9" ht="12.75" hidden="1">
      <c r="A51" s="51" t="s">
        <v>61</v>
      </c>
      <c r="B51" s="11"/>
      <c r="C51" s="10">
        <v>0</v>
      </c>
      <c r="D51" s="52">
        <f>D34</f>
        <v>12253.9</v>
      </c>
      <c r="E51" s="15">
        <f>C51*D51*3</f>
        <v>0</v>
      </c>
      <c r="F51" s="15">
        <f>C51*D51*3</f>
        <v>0</v>
      </c>
      <c r="G51" s="15">
        <f>C51*D51*3</f>
        <v>0</v>
      </c>
      <c r="H51" s="15">
        <f>C51*D51*3</f>
        <v>0</v>
      </c>
      <c r="I51" s="15">
        <f>SUM(E51:H51)</f>
        <v>0</v>
      </c>
    </row>
    <row r="52" spans="1:9" ht="12.75">
      <c r="A52" s="48" t="s">
        <v>62</v>
      </c>
      <c r="B52" s="11"/>
      <c r="C52" s="10"/>
      <c r="D52" s="52"/>
      <c r="E52" s="15"/>
      <c r="F52" s="15"/>
      <c r="G52" s="15"/>
      <c r="H52" s="15"/>
      <c r="I52" s="15"/>
    </row>
    <row r="53" spans="1:9" ht="25.5">
      <c r="A53" s="37" t="s">
        <v>63</v>
      </c>
      <c r="B53" s="11" t="s">
        <v>40</v>
      </c>
      <c r="C53" s="10">
        <v>2.8</v>
      </c>
      <c r="D53" s="52">
        <f>D34</f>
        <v>12253.9</v>
      </c>
      <c r="E53" s="15">
        <f>C53*D53*3</f>
        <v>102932.76</v>
      </c>
      <c r="F53" s="15">
        <f>C53*D53*3</f>
        <v>102932.76</v>
      </c>
      <c r="G53" s="15">
        <f>C53*D53*3</f>
        <v>102932.76</v>
      </c>
      <c r="H53" s="15">
        <f>C53*D53*3</f>
        <v>102932.76</v>
      </c>
      <c r="I53" s="15">
        <f>SUM(E53:H53)</f>
        <v>411731.04</v>
      </c>
    </row>
    <row r="54" spans="1:9" ht="12.75">
      <c r="A54" s="53" t="s">
        <v>64</v>
      </c>
      <c r="B54" s="54"/>
      <c r="C54" s="22"/>
      <c r="D54" s="55"/>
      <c r="E54" s="56"/>
      <c r="F54" s="56"/>
      <c r="G54" s="56"/>
      <c r="H54" s="56"/>
      <c r="I54" s="56"/>
    </row>
    <row r="55" spans="1:9" ht="25.5">
      <c r="A55" s="53" t="s">
        <v>65</v>
      </c>
      <c r="B55" s="54" t="s">
        <v>40</v>
      </c>
      <c r="C55" s="22">
        <v>2.35</v>
      </c>
      <c r="D55" s="55">
        <f>D34</f>
        <v>12253.9</v>
      </c>
      <c r="E55" s="56">
        <f>C55*D55*3</f>
        <v>86389.995</v>
      </c>
      <c r="F55" s="56">
        <f>C55*D55*3</f>
        <v>86389.995</v>
      </c>
      <c r="G55" s="56">
        <f>C55*D55*3</f>
        <v>86389.995</v>
      </c>
      <c r="H55" s="56">
        <f>C55*D55*3</f>
        <v>86389.995</v>
      </c>
      <c r="I55" s="56">
        <f>SUM(E55:H55)</f>
        <v>345559.98</v>
      </c>
    </row>
    <row r="56" spans="1:9" ht="25.5" hidden="1">
      <c r="A56" s="57" t="s">
        <v>66</v>
      </c>
      <c r="B56" s="54" t="s">
        <v>40</v>
      </c>
      <c r="C56" s="22">
        <v>0</v>
      </c>
      <c r="D56" s="55">
        <f>D34</f>
        <v>12253.9</v>
      </c>
      <c r="E56" s="56">
        <f>C56*D56*3</f>
        <v>0</v>
      </c>
      <c r="F56" s="56">
        <f>C56*D56*3</f>
        <v>0</v>
      </c>
      <c r="G56" s="56">
        <f>C56*D56*3</f>
        <v>0</v>
      </c>
      <c r="H56" s="56">
        <f>C56*D56*3</f>
        <v>0</v>
      </c>
      <c r="I56" s="56">
        <f>SUM(E56:H56)</f>
        <v>0</v>
      </c>
    </row>
    <row r="57" spans="1:9" ht="12.75">
      <c r="A57" s="48" t="s">
        <v>67</v>
      </c>
      <c r="B57" s="36"/>
      <c r="C57" s="10"/>
      <c r="D57" s="15"/>
      <c r="E57" s="58"/>
      <c r="F57" s="58"/>
      <c r="G57" s="58"/>
      <c r="H57" s="58"/>
      <c r="I57" s="15"/>
    </row>
    <row r="58" spans="1:9" ht="12.75">
      <c r="A58" s="41" t="s">
        <v>68</v>
      </c>
      <c r="B58" s="36"/>
      <c r="C58" s="10"/>
      <c r="D58" s="15"/>
      <c r="E58" s="15">
        <f>I58/4</f>
        <v>14954.659559999998</v>
      </c>
      <c r="F58" s="15">
        <f>I58/4</f>
        <v>14954.659559999998</v>
      </c>
      <c r="G58" s="15">
        <f>I58/4</f>
        <v>14954.659559999998</v>
      </c>
      <c r="H58" s="15">
        <f>I58/4</f>
        <v>14954.659559999998</v>
      </c>
      <c r="I58" s="15">
        <f>18.08*12*0.9*0.025*D34</f>
        <v>59818.63823999999</v>
      </c>
    </row>
    <row r="59" spans="1:9" ht="25.5">
      <c r="A59" s="59" t="s">
        <v>69</v>
      </c>
      <c r="B59" s="60"/>
      <c r="C59" s="45">
        <f>77000/60</f>
        <v>1283.3333333333333</v>
      </c>
      <c r="D59" s="45">
        <v>6</v>
      </c>
      <c r="E59" s="45">
        <f>C59*D59</f>
        <v>7700</v>
      </c>
      <c r="F59" s="45"/>
      <c r="G59" s="45"/>
      <c r="H59" s="45"/>
      <c r="I59" s="45">
        <f>E59</f>
        <v>7700</v>
      </c>
    </row>
    <row r="60" spans="1:9" ht="12.75">
      <c r="A60" s="48" t="s">
        <v>70</v>
      </c>
      <c r="B60" s="36"/>
      <c r="C60" s="10"/>
      <c r="D60" s="20"/>
      <c r="E60" s="61">
        <f>SUM(E34:E59)</f>
        <v>429437.31256</v>
      </c>
      <c r="F60" s="61">
        <f>SUM(F34:F59)</f>
        <v>425537.31256</v>
      </c>
      <c r="G60" s="61">
        <f>SUM(G34:G59)</f>
        <v>421737.31256</v>
      </c>
      <c r="H60" s="61">
        <f>SUM(H34:H59)</f>
        <v>425537.31256</v>
      </c>
      <c r="I60" s="61">
        <f>SUM(I34:I59)</f>
        <v>1702249.25024</v>
      </c>
    </row>
    <row r="61" spans="1:9" ht="12.75">
      <c r="A61" s="17" t="s">
        <v>17</v>
      </c>
      <c r="B61" s="36"/>
      <c r="C61" s="10"/>
      <c r="D61" s="62"/>
      <c r="E61" s="15">
        <f>I61/4</f>
        <v>63589.789497000005</v>
      </c>
      <c r="F61" s="15">
        <f>I61/4</f>
        <v>63589.789497000005</v>
      </c>
      <c r="G61" s="15">
        <f>I61/4</f>
        <v>63589.789497000005</v>
      </c>
      <c r="H61" s="15">
        <f>I61/4</f>
        <v>63589.789497000005</v>
      </c>
      <c r="I61" s="61">
        <f>B22</f>
        <v>254359.15798800002</v>
      </c>
    </row>
    <row r="62" spans="1:9" ht="12.75">
      <c r="A62" s="63" t="s">
        <v>71</v>
      </c>
      <c r="B62" s="36"/>
      <c r="C62" s="10"/>
      <c r="D62" s="62"/>
      <c r="E62" s="61">
        <f>SUM(E60:E61)</f>
        <v>493027.102057</v>
      </c>
      <c r="F62" s="61">
        <f>SUM(F60:F61)</f>
        <v>489127.102057</v>
      </c>
      <c r="G62" s="61">
        <f>SUM(G60:G61)</f>
        <v>485327.102057</v>
      </c>
      <c r="H62" s="61">
        <f>SUM(H60:H61)</f>
        <v>489127.102057</v>
      </c>
      <c r="I62" s="61">
        <f>I60+I61</f>
        <v>1956608.408228</v>
      </c>
    </row>
    <row r="63" spans="1:9" ht="12.75">
      <c r="A63" s="64" t="s">
        <v>72</v>
      </c>
      <c r="B63" s="65"/>
      <c r="C63" s="66"/>
      <c r="D63" s="65"/>
      <c r="E63" s="67"/>
      <c r="F63" s="67"/>
      <c r="G63" s="67"/>
      <c r="H63" s="67"/>
      <c r="I63" s="68">
        <f>B23-I60</f>
        <v>0.4993720001075417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2016-07-19T09:45:54Z</dcterms:modified>
  <cp:category/>
  <cp:version/>
  <cp:contentType/>
  <cp:contentStatus/>
</cp:coreProperties>
</file>