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<sst xmlns="http://schemas.openxmlformats.org/spreadsheetml/2006/main" count="77" uniqueCount="61">
  <si>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</si>
  <si>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</si>
  <si>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</si>
  <si>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</si>
  <si>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</si>
  <si>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</si>
  <si>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</si>
  <si>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</si>
  <si>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Бела Куна, 28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</si>
  <si>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</si>
  <si>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</si>
  <si>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</si>
  <si>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</si>
  <si>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</si>
  <si>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</si>
  <si>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</si>
  <si>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</si>
  <si>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</si>
  <si>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</si>
  <si>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</si>
  <si>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</si>
  <si>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</si>
  <si>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</si>
  <si>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</si>
  <si>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</si>
  <si>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</si>
  <si>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</si>
  <si>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</si>
  <si>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</si>
  <si>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</si>
  <si>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</si>
  <si>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</si>
  <si>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</si>
  <si>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</si>
  <si>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</si>
  <si>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</si>
  <si>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</si>
  <si>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</si>
  <si>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</si>
  <si>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</si>
  <si>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</si>
  <si>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</si>
  <si>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</si>
  <si>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</si>
  <si>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</si>
  <si>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</si>
  <si>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</si>
  <si>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</si>
  <si>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1.10. Обслуживание газового оборудования(проверка на герметичность фланцевых, резьбовых соед.и сварных стыков -196 шт, проверка работоспособности кранов -12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</si>
  <si>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</si>
  <si>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</si>
  <si>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</si>
  <si>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2.2. Регулировка параметров с/о (автомат.или ручная)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</si>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</sst>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52">
      <selection activeCell="A17" sqref="A17:IV55"/>
    </sheetView>
  </sheetViews>
  <sheetFormatPr defaultColWidth="9.140625" defaultRowHeight="12.75"/>
  <cols>
    <col min="1" max="1" width="35.57421875" style="0" customWidth="1"/>
    <col min="2" max="2" width="38.851562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4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3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3"/>
      <c r="B7" s="1"/>
      <c r="C7" s="1"/>
      <c r="D7" s="1"/>
      <c r="E7" s="1"/>
      <c r="F7" s="1"/>
      <c r="G7" s="5"/>
      <c r="H7" s="2"/>
      <c r="I7" s="1"/>
    </row>
    <row r="8" spans="1:9" ht="12.75">
      <c r="A8" s="3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3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25.5" customHeight="1">
      <c r="A15" s="9"/>
      <c r="B15" s="10" t="s">
        <v>9</v>
      </c>
      <c r="C15" s="11"/>
      <c r="D15" s="11"/>
      <c r="E15" s="11"/>
      <c r="F15" s="11"/>
      <c r="G15" s="11"/>
      <c r="H15" s="11"/>
      <c r="I15" s="11"/>
    </row>
    <row r="16" spans="1:9" ht="18" customHeight="1">
      <c r="A16" s="12" t="s">
        <v>10</v>
      </c>
      <c r="B16" s="10">
        <v>0</v>
      </c>
      <c r="C16" s="11"/>
      <c r="D16" s="11"/>
      <c r="E16" s="11"/>
      <c r="F16" s="11"/>
      <c r="G16" s="11"/>
      <c r="H16" s="11"/>
      <c r="I16" s="11"/>
    </row>
    <row r="17" spans="1:9" ht="49.5" customHeight="1">
      <c r="A17" s="12" t="s">
        <v>11</v>
      </c>
      <c r="B17" s="13">
        <f>B22*D33*12</f>
        <v>415496.33999999997</v>
      </c>
      <c r="C17" s="11"/>
      <c r="D17" s="11"/>
      <c r="E17" s="11"/>
      <c r="F17" s="11"/>
      <c r="G17" s="11"/>
      <c r="H17" s="11"/>
      <c r="I17" s="11"/>
    </row>
    <row r="18" spans="1:9" ht="49.5" customHeight="1">
      <c r="A18" s="12" t="s">
        <v>12</v>
      </c>
      <c r="B18" s="13">
        <f>B23*D45*12</f>
        <v>62822.7</v>
      </c>
      <c r="C18" s="11"/>
      <c r="D18" s="11"/>
      <c r="E18" s="11"/>
      <c r="F18" s="11"/>
      <c r="G18" s="11"/>
      <c r="H18" s="11"/>
      <c r="I18" s="11"/>
    </row>
    <row r="19" spans="1:9" ht="49.5" customHeight="1">
      <c r="A19" s="12" t="s">
        <v>13</v>
      </c>
      <c r="B19" s="13">
        <f>B24*D48*12</f>
        <v>119579.76</v>
      </c>
      <c r="C19" s="11"/>
      <c r="D19" s="11"/>
      <c r="E19" s="11"/>
      <c r="F19" s="11"/>
      <c r="G19" s="11"/>
      <c r="H19" s="11"/>
      <c r="I19" s="11"/>
    </row>
    <row r="20" spans="1:9" ht="49.5" customHeight="1">
      <c r="A20" s="14" t="s">
        <v>14</v>
      </c>
      <c r="B20" s="13">
        <f>(B17+B18+B19)*13%</f>
        <v>77726.844</v>
      </c>
      <c r="C20" s="11"/>
      <c r="D20" s="11"/>
      <c r="E20" s="11"/>
      <c r="F20" s="11"/>
      <c r="G20" s="11"/>
      <c r="H20" s="11"/>
      <c r="I20" s="11"/>
    </row>
    <row r="21" spans="1:9" ht="49.5" customHeight="1">
      <c r="A21" s="15" t="s">
        <v>15</v>
      </c>
      <c r="B21" s="16">
        <f>B17+B18+B19-B20</f>
        <v>520171.95599999995</v>
      </c>
      <c r="C21" s="11"/>
      <c r="D21" s="11"/>
      <c r="E21" s="11"/>
      <c r="F21" s="11"/>
      <c r="G21" s="11"/>
      <c r="H21" s="11"/>
      <c r="I21" s="11"/>
    </row>
    <row r="22" spans="1:9" ht="49.5" customHeight="1">
      <c r="A22" s="12" t="s">
        <v>16</v>
      </c>
      <c r="B22" s="17">
        <v>9.59</v>
      </c>
      <c r="C22" s="11"/>
      <c r="D22" s="11"/>
      <c r="E22" s="11"/>
      <c r="F22" s="11"/>
      <c r="G22" s="11"/>
      <c r="H22" s="11"/>
      <c r="I22" s="11"/>
    </row>
    <row r="23" spans="1:9" ht="49.5" customHeight="1">
      <c r="A23" s="12" t="s">
        <v>17</v>
      </c>
      <c r="B23" s="9">
        <v>1.45</v>
      </c>
      <c r="C23" s="11"/>
      <c r="D23" s="11"/>
      <c r="E23" s="11"/>
      <c r="F23" s="11"/>
      <c r="G23" s="11"/>
      <c r="H23" s="11"/>
      <c r="I23" s="11"/>
    </row>
    <row r="24" spans="1:9" ht="49.5" customHeight="1">
      <c r="A24" s="12" t="s">
        <v>18</v>
      </c>
      <c r="B24" s="9">
        <v>2.76</v>
      </c>
      <c r="C24" s="11"/>
      <c r="D24" s="11"/>
      <c r="E24" s="11"/>
      <c r="F24" s="11"/>
      <c r="G24" s="11"/>
      <c r="H24" s="11"/>
      <c r="I24" s="11"/>
    </row>
    <row r="25" spans="1:9" ht="49.5" customHeight="1">
      <c r="A25" s="18" t="s">
        <v>19</v>
      </c>
      <c r="B25" s="19">
        <f>SUM(B22:B24)</f>
        <v>13.799999999999999</v>
      </c>
      <c r="C25" s="11"/>
      <c r="D25" s="11"/>
      <c r="E25" s="11"/>
      <c r="F25" s="11"/>
      <c r="G25" s="11"/>
      <c r="H25" s="11"/>
      <c r="I25" s="11"/>
    </row>
    <row r="26" spans="1:9" ht="49.5" customHeight="1">
      <c r="A26" s="20"/>
      <c r="B26" s="21">
        <v>7.82</v>
      </c>
      <c r="C26" s="22"/>
      <c r="D26" s="22"/>
      <c r="E26" s="22"/>
      <c r="F26" s="22"/>
      <c r="G26" s="22"/>
      <c r="H26" s="22"/>
      <c r="I26" s="22"/>
    </row>
    <row r="27" spans="1:9" ht="49.5" customHeight="1">
      <c r="A27" s="23" t="s">
        <v>20</v>
      </c>
      <c r="B27" s="24" t="s">
        <v>21</v>
      </c>
      <c r="C27" s="24" t="s">
        <v>22</v>
      </c>
      <c r="D27" s="24" t="s">
        <v>23</v>
      </c>
      <c r="E27" s="25" t="s">
        <v>24</v>
      </c>
      <c r="F27" s="25"/>
      <c r="G27" s="25"/>
      <c r="H27" s="25"/>
      <c r="I27" s="23" t="s">
        <v>25</v>
      </c>
    </row>
    <row r="28" spans="1:9" ht="49.5" customHeight="1">
      <c r="A28" s="23"/>
      <c r="B28" s="26"/>
      <c r="C28" s="26"/>
      <c r="D28" s="26"/>
      <c r="E28" s="9" t="s">
        <v>26</v>
      </c>
      <c r="F28" s="9" t="s">
        <v>27</v>
      </c>
      <c r="G28" s="9" t="s">
        <v>28</v>
      </c>
      <c r="H28" s="9" t="s">
        <v>29</v>
      </c>
      <c r="I28" s="23"/>
    </row>
    <row r="29" spans="1:9" ht="49.5" customHeight="1">
      <c r="A29" s="27" t="s">
        <v>30</v>
      </c>
      <c r="B29" s="28"/>
      <c r="C29" s="28"/>
      <c r="D29" s="28"/>
      <c r="E29" s="9"/>
      <c r="F29" s="9"/>
      <c r="G29" s="9"/>
      <c r="H29" s="9"/>
      <c r="I29" s="28"/>
    </row>
    <row r="30" spans="1:9" ht="49.5" customHeight="1">
      <c r="A30" s="29" t="s">
        <v>31</v>
      </c>
      <c r="B30" s="10" t="s">
        <v>32</v>
      </c>
      <c r="C30" s="9">
        <v>0.4</v>
      </c>
      <c r="D30" s="30">
        <v>3610.5</v>
      </c>
      <c r="E30" s="13">
        <f>C30*D30*3</f>
        <v>4332.6</v>
      </c>
      <c r="F30" s="13">
        <f>C30*D30*3</f>
        <v>4332.6</v>
      </c>
      <c r="G30" s="13">
        <f>C30*D30*3</f>
        <v>4332.6</v>
      </c>
      <c r="H30" s="13">
        <f>C30*D30*3</f>
        <v>4332.6</v>
      </c>
      <c r="I30" s="13">
        <f>SUM(E30:H30)</f>
        <v>17330.4</v>
      </c>
    </row>
    <row r="31" spans="1:9" ht="49.5" customHeight="1">
      <c r="A31" s="31" t="s">
        <v>33</v>
      </c>
      <c r="B31" s="32" t="s">
        <v>34</v>
      </c>
      <c r="C31" s="33"/>
      <c r="D31" s="34"/>
      <c r="E31" s="35">
        <f>I31/4</f>
        <v>7500</v>
      </c>
      <c r="F31" s="35">
        <f>I31/4</f>
        <v>7500</v>
      </c>
      <c r="G31" s="35">
        <f>I31/4</f>
        <v>7500</v>
      </c>
      <c r="H31" s="35">
        <f>I31/4</f>
        <v>7500</v>
      </c>
      <c r="I31" s="35">
        <v>30000</v>
      </c>
    </row>
    <row r="32" spans="1:9" ht="49.5" customHeight="1">
      <c r="A32" s="36" t="s">
        <v>35</v>
      </c>
      <c r="B32" s="32" t="s">
        <v>32</v>
      </c>
      <c r="C32" s="37">
        <v>0.93</v>
      </c>
      <c r="D32" s="34">
        <f>$D$30</f>
        <v>3610.5</v>
      </c>
      <c r="E32" s="35">
        <f>C32*D32*3</f>
        <v>10073.295000000002</v>
      </c>
      <c r="F32" s="35">
        <f>C32*D32*3</f>
        <v>10073.295000000002</v>
      </c>
      <c r="G32" s="35">
        <f>C32*D32*3</f>
        <v>10073.295000000002</v>
      </c>
      <c r="H32" s="35">
        <f>C32*D32*3</f>
        <v>10073.295000000002</v>
      </c>
      <c r="I32" s="35">
        <f>SUM(E32:H32)</f>
        <v>40293.18000000001</v>
      </c>
    </row>
    <row r="33" spans="1:9" ht="49.5" customHeight="1">
      <c r="A33" s="36" t="s">
        <v>36</v>
      </c>
      <c r="B33" s="32" t="s">
        <v>32</v>
      </c>
      <c r="C33" s="37">
        <v>1.35</v>
      </c>
      <c r="D33" s="34">
        <f>$D$30</f>
        <v>3610.5</v>
      </c>
      <c r="E33" s="35">
        <f>C33*D33*3</f>
        <v>14622.525000000001</v>
      </c>
      <c r="F33" s="35">
        <f>C33*D33*3</f>
        <v>14622.525000000001</v>
      </c>
      <c r="G33" s="35">
        <f>C33*D33*3</f>
        <v>14622.525000000001</v>
      </c>
      <c r="H33" s="35">
        <f>C33*D33*3</f>
        <v>14622.525000000001</v>
      </c>
      <c r="I33" s="35">
        <f>SUM(E33:H33)</f>
        <v>58490.100000000006</v>
      </c>
    </row>
    <row r="34" spans="1:9" ht="49.5" customHeight="1">
      <c r="A34" s="38" t="s">
        <v>37</v>
      </c>
      <c r="B34" s="32" t="s">
        <v>32</v>
      </c>
      <c r="C34" s="37">
        <v>0.06</v>
      </c>
      <c r="D34" s="34">
        <f>$D$30</f>
        <v>3610.5</v>
      </c>
      <c r="E34" s="35">
        <f>D34*C34*3</f>
        <v>649.89</v>
      </c>
      <c r="F34" s="35">
        <f>D34*C34*3</f>
        <v>649.89</v>
      </c>
      <c r="G34" s="35">
        <f>D34*C34*3</f>
        <v>649.89</v>
      </c>
      <c r="H34" s="35">
        <f>D34*C34*3</f>
        <v>649.89</v>
      </c>
      <c r="I34" s="35">
        <f>SUM(E34:H34)</f>
        <v>2599.56</v>
      </c>
    </row>
    <row r="35" spans="1:9" ht="49.5" customHeight="1">
      <c r="A35" s="36" t="s">
        <v>38</v>
      </c>
      <c r="B35" s="32" t="s">
        <v>32</v>
      </c>
      <c r="C35" s="37">
        <v>1.1</v>
      </c>
      <c r="D35" s="34">
        <f>$D$30</f>
        <v>3610.5</v>
      </c>
      <c r="E35" s="35">
        <f>C35*D35*3</f>
        <v>11914.650000000001</v>
      </c>
      <c r="F35" s="35">
        <f>C35*D35*3</f>
        <v>11914.650000000001</v>
      </c>
      <c r="G35" s="35">
        <f>C35*D35*3</f>
        <v>11914.650000000001</v>
      </c>
      <c r="H35" s="35">
        <f>C35*D35*3</f>
        <v>11914.650000000001</v>
      </c>
      <c r="I35" s="35">
        <f>SUM(E35:H35)</f>
        <v>47658.600000000006</v>
      </c>
    </row>
    <row r="36" spans="1:9" ht="49.5" customHeight="1">
      <c r="A36" s="39" t="s">
        <v>39</v>
      </c>
      <c r="B36" s="37" t="s">
        <v>34</v>
      </c>
      <c r="C36" s="37"/>
      <c r="D36" s="34"/>
      <c r="E36" s="35">
        <f>I36/4</f>
        <v>3750</v>
      </c>
      <c r="F36" s="35">
        <f>I36/4</f>
        <v>3750</v>
      </c>
      <c r="G36" s="35">
        <f>I36/4</f>
        <v>3750</v>
      </c>
      <c r="H36" s="35">
        <f>I36/4</f>
        <v>3750</v>
      </c>
      <c r="I36" s="35">
        <v>15000</v>
      </c>
    </row>
    <row r="37" spans="1:9" ht="49.5" customHeight="1">
      <c r="A37" s="36" t="s">
        <v>40</v>
      </c>
      <c r="B37" s="32" t="s">
        <v>32</v>
      </c>
      <c r="C37" s="37">
        <v>1.5</v>
      </c>
      <c r="D37" s="34">
        <f>$D$30</f>
        <v>3610.5</v>
      </c>
      <c r="E37" s="35">
        <f>C37*D37*3</f>
        <v>16247.25</v>
      </c>
      <c r="F37" s="35">
        <f>C37*D37*3</f>
        <v>16247.25</v>
      </c>
      <c r="G37" s="35">
        <f>C37*D37*3</f>
        <v>16247.25</v>
      </c>
      <c r="H37" s="35">
        <f>C37*D37*3</f>
        <v>16247.25</v>
      </c>
      <c r="I37" s="35">
        <f>SUM(E37:H37)</f>
        <v>64989</v>
      </c>
    </row>
    <row r="38" spans="1:9" ht="49.5" customHeight="1">
      <c r="A38" s="36" t="s">
        <v>41</v>
      </c>
      <c r="B38" s="32" t="s">
        <v>32</v>
      </c>
      <c r="C38" s="37">
        <v>1</v>
      </c>
      <c r="D38" s="34">
        <f>$D$30</f>
        <v>3610.5</v>
      </c>
      <c r="E38" s="35">
        <f>C38*D38*3</f>
        <v>10831.5</v>
      </c>
      <c r="F38" s="35">
        <f>C38*D38*3</f>
        <v>10831.5</v>
      </c>
      <c r="G38" s="35">
        <f>C38*D38*3</f>
        <v>10831.5</v>
      </c>
      <c r="H38" s="35">
        <f>C38*D38*3</f>
        <v>10831.5</v>
      </c>
      <c r="I38" s="35">
        <f>SUM(E38:H38)</f>
        <v>43326</v>
      </c>
    </row>
    <row r="39" spans="1:9" ht="49.5" customHeight="1">
      <c r="A39" s="36" t="s">
        <v>42</v>
      </c>
      <c r="B39" s="32" t="s">
        <v>43</v>
      </c>
      <c r="C39" s="37"/>
      <c r="D39" s="40"/>
      <c r="E39" s="35"/>
      <c r="F39" s="35"/>
      <c r="G39" s="35">
        <f>C39*D39</f>
        <v>0</v>
      </c>
      <c r="H39" s="35">
        <f>I38*0.05</f>
        <v>2166.3</v>
      </c>
      <c r="I39" s="35">
        <f>SUM(E39:H39)</f>
        <v>2166.3</v>
      </c>
    </row>
    <row r="40" spans="1:9" ht="49.5" customHeight="1">
      <c r="A40" s="39" t="s">
        <v>44</v>
      </c>
      <c r="B40" s="37" t="s">
        <v>34</v>
      </c>
      <c r="C40" s="37"/>
      <c r="D40" s="41"/>
      <c r="E40" s="35">
        <f>I40/4</f>
        <v>5757</v>
      </c>
      <c r="F40" s="35">
        <f>I40/4</f>
        <v>5757</v>
      </c>
      <c r="G40" s="35">
        <f>I40/4</f>
        <v>5757</v>
      </c>
      <c r="H40" s="35">
        <f>I40/4</f>
        <v>5757</v>
      </c>
      <c r="I40" s="35">
        <v>23028</v>
      </c>
    </row>
    <row r="41" spans="1:9" ht="49.5" customHeight="1">
      <c r="A41" s="36" t="s">
        <v>45</v>
      </c>
      <c r="B41" s="42" t="s">
        <v>46</v>
      </c>
      <c r="C41" s="37">
        <v>2</v>
      </c>
      <c r="D41" s="35">
        <v>700</v>
      </c>
      <c r="E41" s="35"/>
      <c r="F41" s="35">
        <f>C41*D41/2</f>
        <v>700</v>
      </c>
      <c r="G41" s="35"/>
      <c r="H41" s="35">
        <f>C41*D41/2</f>
        <v>700</v>
      </c>
      <c r="I41" s="35">
        <f>F41+H41</f>
        <v>1400</v>
      </c>
    </row>
    <row r="42" spans="1:9" ht="49.5" customHeight="1">
      <c r="A42" s="36" t="s">
        <v>47</v>
      </c>
      <c r="B42" s="42" t="s">
        <v>46</v>
      </c>
      <c r="C42" s="37">
        <v>2</v>
      </c>
      <c r="D42" s="35">
        <v>700</v>
      </c>
      <c r="E42" s="35"/>
      <c r="F42" s="35">
        <f>C42*D42/2</f>
        <v>700</v>
      </c>
      <c r="G42" s="35"/>
      <c r="H42" s="35">
        <f>C42*D42/2</f>
        <v>700</v>
      </c>
      <c r="I42" s="35">
        <f>F42+H42</f>
        <v>1400</v>
      </c>
    </row>
    <row r="43" spans="1:9" ht="49.5" customHeight="1">
      <c r="A43" s="43" t="s">
        <v>48</v>
      </c>
      <c r="B43" s="44" t="s">
        <v>49</v>
      </c>
      <c r="C43" s="45"/>
      <c r="D43" s="46"/>
      <c r="E43" s="46">
        <f>I43/4</f>
        <v>1134.9</v>
      </c>
      <c r="F43" s="46">
        <f>I43/4</f>
        <v>1134.9</v>
      </c>
      <c r="G43" s="46">
        <f>I43/4</f>
        <v>1134.9</v>
      </c>
      <c r="H43" s="46">
        <f>I43/4</f>
        <v>1134.9</v>
      </c>
      <c r="I43" s="46">
        <v>4539.6</v>
      </c>
    </row>
    <row r="44" spans="1:9" ht="49.5" customHeight="1">
      <c r="A44" s="47" t="s">
        <v>50</v>
      </c>
      <c r="B44" s="42"/>
      <c r="C44" s="37"/>
      <c r="D44" s="35"/>
      <c r="E44" s="35"/>
      <c r="F44" s="35"/>
      <c r="G44" s="35"/>
      <c r="H44" s="35"/>
      <c r="I44" s="35"/>
    </row>
    <row r="45" spans="1:9" ht="49.5" customHeight="1">
      <c r="A45" s="48" t="s">
        <v>51</v>
      </c>
      <c r="B45" s="49" t="s">
        <v>32</v>
      </c>
      <c r="C45" s="45">
        <v>0.57</v>
      </c>
      <c r="D45" s="30">
        <f>$D$30</f>
        <v>3610.5</v>
      </c>
      <c r="E45" s="46">
        <f>C45*D45*3</f>
        <v>6173.954999999999</v>
      </c>
      <c r="F45" s="46">
        <f>C45*D45*3</f>
        <v>6173.954999999999</v>
      </c>
      <c r="G45" s="46">
        <f>C45*D45*3</f>
        <v>6173.954999999999</v>
      </c>
      <c r="H45" s="46">
        <f>C45*D45*3</f>
        <v>6173.954999999999</v>
      </c>
      <c r="I45" s="46">
        <f>SUM(E45:H45)</f>
        <v>24695.819999999996</v>
      </c>
    </row>
    <row r="46" spans="1:9" ht="49.5" customHeight="1">
      <c r="A46" s="50" t="s">
        <v>52</v>
      </c>
      <c r="B46" s="32" t="s">
        <v>32</v>
      </c>
      <c r="C46" s="37">
        <v>0.44</v>
      </c>
      <c r="D46" s="34">
        <f>$D$30</f>
        <v>3610.5</v>
      </c>
      <c r="E46" s="35">
        <f>D46*C46*3</f>
        <v>4765.860000000001</v>
      </c>
      <c r="F46" s="35">
        <f>D46*C46*3</f>
        <v>4765.860000000001</v>
      </c>
      <c r="G46" s="35">
        <f>D46*C46*3</f>
        <v>4765.860000000001</v>
      </c>
      <c r="H46" s="35">
        <f>D46*C46*3</f>
        <v>4765.860000000001</v>
      </c>
      <c r="I46" s="35">
        <f>SUM(E46:H46)</f>
        <v>19063.440000000002</v>
      </c>
    </row>
    <row r="47" spans="1:9" ht="49.5" customHeight="1">
      <c r="A47" s="47" t="s">
        <v>53</v>
      </c>
      <c r="B47" s="10"/>
      <c r="C47" s="9"/>
      <c r="D47" s="51"/>
      <c r="E47" s="13"/>
      <c r="F47" s="13"/>
      <c r="G47" s="13"/>
      <c r="H47" s="13"/>
      <c r="I47" s="13"/>
    </row>
    <row r="48" spans="1:9" ht="49.5" customHeight="1">
      <c r="A48" s="29" t="s">
        <v>54</v>
      </c>
      <c r="B48" s="10" t="s">
        <v>32</v>
      </c>
      <c r="C48" s="9">
        <v>2.38</v>
      </c>
      <c r="D48" s="34">
        <f>$D$30</f>
        <v>3610.5</v>
      </c>
      <c r="E48" s="13">
        <f>C48*D48*3</f>
        <v>25778.97</v>
      </c>
      <c r="F48" s="13">
        <f>C48*D48*3</f>
        <v>25778.97</v>
      </c>
      <c r="G48" s="13">
        <f>C48*D48*3</f>
        <v>25778.97</v>
      </c>
      <c r="H48" s="13">
        <f>C48*D48*3</f>
        <v>25778.97</v>
      </c>
      <c r="I48" s="13">
        <f>SUM(E48:H48)</f>
        <v>103115.88</v>
      </c>
    </row>
    <row r="49" spans="1:9" ht="49.5" customHeight="1">
      <c r="A49" s="29" t="s">
        <v>55</v>
      </c>
      <c r="B49" s="10" t="s">
        <v>32</v>
      </c>
      <c r="C49" s="9">
        <v>0</v>
      </c>
      <c r="D49" s="34">
        <f>$D$30</f>
        <v>3610.5</v>
      </c>
      <c r="E49" s="13">
        <f>C49*D49*3</f>
        <v>0</v>
      </c>
      <c r="F49" s="13">
        <f>C49*D49*3</f>
        <v>0</v>
      </c>
      <c r="G49" s="13">
        <f>C49*D49*3</f>
        <v>0</v>
      </c>
      <c r="H49" s="13">
        <f>C49*D49*3</f>
        <v>0</v>
      </c>
      <c r="I49" s="13">
        <f>SUM(E49:H49)</f>
        <v>0</v>
      </c>
    </row>
    <row r="50" spans="1:9" ht="49.5" customHeight="1">
      <c r="A50" s="47" t="s">
        <v>56</v>
      </c>
      <c r="B50" s="28"/>
      <c r="C50" s="9"/>
      <c r="D50" s="52"/>
      <c r="E50" s="52"/>
      <c r="F50" s="52"/>
      <c r="G50" s="52"/>
      <c r="H50" s="52"/>
      <c r="I50" s="13"/>
    </row>
    <row r="51" spans="1:9" ht="49.5" customHeight="1">
      <c r="A51" s="14" t="s">
        <v>57</v>
      </c>
      <c r="B51" s="28"/>
      <c r="C51" s="9"/>
      <c r="D51" s="52"/>
      <c r="E51" s="13">
        <f>I51/4</f>
        <v>5268.9831749999985</v>
      </c>
      <c r="F51" s="13">
        <f>I51/4</f>
        <v>5268.9831749999985</v>
      </c>
      <c r="G51" s="13">
        <f>I51/4</f>
        <v>5268.9831749999985</v>
      </c>
      <c r="H51" s="13">
        <f>I51/4</f>
        <v>5268.9831749999985</v>
      </c>
      <c r="I51" s="13">
        <f>(B25+B26)*12*0.9*0.025*D30</f>
        <v>21075.932699999994</v>
      </c>
    </row>
    <row r="52" spans="1:9" ht="49.5" customHeight="1">
      <c r="A52" s="53" t="s">
        <v>58</v>
      </c>
      <c r="B52" s="54"/>
      <c r="C52" s="55"/>
      <c r="D52" s="56"/>
      <c r="E52" s="16">
        <f>SUM(E30:E51)</f>
        <v>128801.378175</v>
      </c>
      <c r="F52" s="16">
        <f>SUM(F30:F51)</f>
        <v>130201.378175</v>
      </c>
      <c r="G52" s="16">
        <f>SUM(G30:G51)</f>
        <v>128801.378175</v>
      </c>
      <c r="H52" s="16">
        <f>SUM(H30:H51)</f>
        <v>132367.678175</v>
      </c>
      <c r="I52" s="16">
        <f>SUM(I30:I51)</f>
        <v>520171.8127</v>
      </c>
    </row>
    <row r="53" spans="1:9" ht="49.5" customHeight="1">
      <c r="A53" s="14" t="s">
        <v>14</v>
      </c>
      <c r="B53" s="28"/>
      <c r="C53" s="9"/>
      <c r="D53" s="57"/>
      <c r="E53" s="13">
        <f>I53/4</f>
        <v>19431.711</v>
      </c>
      <c r="F53" s="13">
        <f>I53/4</f>
        <v>19431.711</v>
      </c>
      <c r="G53" s="13">
        <f>I53/4</f>
        <v>19431.711</v>
      </c>
      <c r="H53" s="13">
        <f>I53/4</f>
        <v>19431.711</v>
      </c>
      <c r="I53" s="58">
        <f>B20</f>
        <v>77726.844</v>
      </c>
    </row>
    <row r="54" spans="1:9" ht="49.5" customHeight="1">
      <c r="A54" s="59" t="s">
        <v>59</v>
      </c>
      <c r="B54" s="28"/>
      <c r="C54" s="9"/>
      <c r="D54" s="57"/>
      <c r="E54" s="58">
        <f>SUM(E52:E53)</f>
        <v>148233.089175</v>
      </c>
      <c r="F54" s="58">
        <f>SUM(F52:F53)</f>
        <v>149633.089175</v>
      </c>
      <c r="G54" s="58">
        <f>SUM(G52:G53)</f>
        <v>148233.089175</v>
      </c>
      <c r="H54" s="58">
        <f>SUM(H52:H53)</f>
        <v>151799.38917500002</v>
      </c>
      <c r="I54" s="58">
        <f>I52+I53</f>
        <v>597898.6567</v>
      </c>
    </row>
    <row r="55" spans="1:9" ht="49.5" customHeight="1">
      <c r="A55" s="60" t="s">
        <v>60</v>
      </c>
      <c r="B55" s="61"/>
      <c r="C55" s="62"/>
      <c r="D55" s="61"/>
      <c r="E55" s="63"/>
      <c r="F55" s="63"/>
      <c r="G55" s="63"/>
      <c r="H55" s="63"/>
      <c r="I55" s="64">
        <f>B21-I52</f>
        <v>0.14329999993788078</v>
      </c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2016-07-19T08:06:23Z</dcterms:modified>
  <cp:category/>
  <cp:version/>
  <cp:contentType/>
  <cp:contentStatus/>
</cp:coreProperties>
</file>